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375" tabRatio="771" activeTab="0"/>
  </bookViews>
  <sheets>
    <sheet name="光視計算書" sheetId="1" r:id="rId1"/>
    <sheet name="高齢者配慮情報" sheetId="2" state="hidden" r:id="rId2"/>
  </sheets>
  <definedNames>
    <definedName name="_xlnm.Print_Area" localSheetId="0">'光視計算書'!$A$1:$P$59</definedName>
    <definedName name="_xlnm.Print_Area" localSheetId="1">'高齢者配慮情報'!$A$1:$N$61</definedName>
  </definedNames>
  <calcPr fullCalcOnLoad="1" refMode="R1C1"/>
</workbook>
</file>

<file path=xl/comments1.xml><?xml version="1.0" encoding="utf-8"?>
<comments xmlns="http://schemas.openxmlformats.org/spreadsheetml/2006/main">
  <authors>
    <author> </author>
    <author>牛嶋　和文</author>
  </authors>
  <commentList>
    <comment ref="B5" authorId="0">
      <text>
        <r>
          <rPr>
            <sz val="9"/>
            <rFont val="ＭＳ ゴシック"/>
            <family val="3"/>
          </rPr>
          <t>リストにない階は直接入力してください。</t>
        </r>
      </text>
    </comment>
    <comment ref="C5" authorId="0">
      <text>
        <r>
          <rPr>
            <sz val="9"/>
            <rFont val="ＭＳ ゴシック"/>
            <family val="3"/>
          </rPr>
          <t>リストにない室名は直接入力してください。</t>
        </r>
      </text>
    </comment>
    <comment ref="E5" authorId="0">
      <text>
        <r>
          <rPr>
            <sz val="9"/>
            <rFont val="ＭＳ ゴシック"/>
            <family val="3"/>
          </rPr>
          <t>少数第2位まで入力してください。</t>
        </r>
      </text>
    </comment>
    <comment ref="F5" authorId="0">
      <text>
        <r>
          <rPr>
            <sz val="9"/>
            <rFont val="ＭＳ ゴシック"/>
            <family val="3"/>
          </rPr>
          <t>リストにない記号（番号）は直接入力してください。</t>
        </r>
      </text>
    </comment>
    <comment ref="J6" authorId="0">
      <text>
        <r>
          <rPr>
            <sz val="9"/>
            <rFont val="ＭＳ ゴシック"/>
            <family val="3"/>
          </rPr>
          <t>建具内法幅で少数第３位まで入力してください。</t>
        </r>
      </text>
    </comment>
    <comment ref="K6" authorId="0">
      <text>
        <r>
          <rPr>
            <sz val="9"/>
            <rFont val="ＭＳ ゴシック"/>
            <family val="3"/>
          </rPr>
          <t>建具内法高さで少数第３位まで入力してください。</t>
        </r>
      </text>
    </comment>
    <comment ref="E56" authorId="1">
      <text>
        <r>
          <rPr>
            <sz val="9"/>
            <rFont val="ＭＳ Ｐゴシック"/>
            <family val="3"/>
          </rPr>
          <t xml:space="preserve">設計値より２％引かれた値を表示値としています。
</t>
        </r>
      </text>
    </comment>
    <comment ref="L57" authorId="1">
      <text>
        <r>
          <rPr>
            <sz val="9"/>
            <rFont val="ＭＳ Ｐゴシック"/>
            <family val="3"/>
          </rPr>
          <t>設計値より２％引かれた値を表示値としています。</t>
        </r>
      </text>
    </comment>
    <comment ref="M57" authorId="1">
      <text>
        <r>
          <rPr>
            <sz val="9"/>
            <rFont val="ＭＳ Ｐゴシック"/>
            <family val="3"/>
          </rPr>
          <t xml:space="preserve">設計値より２％引かれた値を表示値としています。
</t>
        </r>
      </text>
    </comment>
    <comment ref="N57" authorId="1">
      <text>
        <r>
          <rPr>
            <sz val="9"/>
            <rFont val="ＭＳ Ｐゴシック"/>
            <family val="3"/>
          </rPr>
          <t xml:space="preserve">設計値より２％引かれた値を表示値としています。
</t>
        </r>
      </text>
    </comment>
    <comment ref="O57" authorId="1">
      <text>
        <r>
          <rPr>
            <sz val="9"/>
            <rFont val="ＭＳ Ｐゴシック"/>
            <family val="3"/>
          </rPr>
          <t xml:space="preserve">設計値より２％引かれた値を表示値としています。
</t>
        </r>
      </text>
    </comment>
    <comment ref="P57" authorId="1">
      <text>
        <r>
          <rPr>
            <sz val="9"/>
            <rFont val="ＭＳ Ｐゴシック"/>
            <family val="3"/>
          </rPr>
          <t>設計値より２％引かれた値を表示値としています。</t>
        </r>
      </text>
    </comment>
  </commentList>
</comments>
</file>

<file path=xl/sharedStrings.xml><?xml version="1.0" encoding="utf-8"?>
<sst xmlns="http://schemas.openxmlformats.org/spreadsheetml/2006/main" count="400" uniqueCount="182">
  <si>
    <t>日常生活空間内の段差</t>
  </si>
  <si>
    <t>その他の段差</t>
  </si>
  <si>
    <t>幅</t>
  </si>
  <si>
    <t>単純開口率・方位別開口比計算シート（光・視環境に関すること）</t>
  </si>
  <si>
    <t>居室名称</t>
  </si>
  <si>
    <t>居室面積</t>
  </si>
  <si>
    <t>開口部名称</t>
  </si>
  <si>
    <t>方位</t>
  </si>
  <si>
    <t>開口部寸法（ｍ）</t>
  </si>
  <si>
    <t>開口面積（㎡）</t>
  </si>
  <si>
    <t>（㎡）</t>
  </si>
  <si>
    <t>（建具記号等）</t>
  </si>
  <si>
    <t>北</t>
  </si>
  <si>
    <t>東</t>
  </si>
  <si>
    <t>南</t>
  </si>
  <si>
    <t>西</t>
  </si>
  <si>
    <t>居室面積の合計(㎡)</t>
  </si>
  <si>
    <t>方位別開口面積の合計(㎡)</t>
  </si>
  <si>
    <t>単純開口率(％)</t>
  </si>
  <si>
    <t>方位別開口比(％)</t>
  </si>
  <si>
    <t>1階</t>
  </si>
  <si>
    <t>居室の開口部の面積の合計（㎡）</t>
  </si>
  <si>
    <t>軽微な改造含む</t>
  </si>
  <si>
    <t>総合評価</t>
  </si>
  <si>
    <t>項目</t>
  </si>
  <si>
    <t>条件</t>
  </si>
  <si>
    <t>決定等級</t>
  </si>
  <si>
    <t>選択条件</t>
  </si>
  <si>
    <t>値</t>
  </si>
  <si>
    <t>該当なし</t>
  </si>
  <si>
    <t>9-1-①部屋の配置</t>
  </si>
  <si>
    <t>特定寝室と同一階に配置するべき室</t>
  </si>
  <si>
    <t>②エレベーターなし，エレベーター有り（出入口幅750mm未満）</t>
  </si>
  <si>
    <t>右記以外</t>
  </si>
  <si>
    <t>便所、浴室</t>
  </si>
  <si>
    <t>玄関、便所、浴室、洗面所、食事室、脱衣室</t>
  </si>
  <si>
    <t>①エレベーター有り（出入口幅750mm以上）</t>
  </si>
  <si>
    <t>9-2-②段差</t>
  </si>
  <si>
    <t>玄関出入口段差</t>
  </si>
  <si>
    <t>20mm以下
5mm以下</t>
  </si>
  <si>
    <t>玄関上がり框段差</t>
  </si>
  <si>
    <t>180mm以下</t>
  </si>
  <si>
    <t>浴室出入口の段差</t>
  </si>
  <si>
    <t>①単純段差</t>
  </si>
  <si>
    <t>20mm以下</t>
  </si>
  <si>
    <t>②まだぎ段差
　浴室内外の高低差
　手すり</t>
  </si>
  <si>
    <t>バルコニーの出入口段差</t>
  </si>
  <si>
    <t>①単純段差
　手すり</t>
  </si>
  <si>
    <t>250mm以下
有り</t>
  </si>
  <si>
    <t>②またぎ段差
　手すり</t>
  </si>
  <si>
    <t>180mm以下
有り</t>
  </si>
  <si>
    <t>①タタミコーナーの面積</t>
  </si>
  <si>
    <t>3㎡以上9㎡未満</t>
  </si>
  <si>
    <t xml:space="preserve"> タタミコーナーのある居室面積</t>
  </si>
  <si>
    <t>①の面積の2倍以上</t>
  </si>
  <si>
    <t xml:space="preserve"> 高さ</t>
  </si>
  <si>
    <t>300mm以上450mm未満</t>
  </si>
  <si>
    <t xml:space="preserve"> 幅</t>
  </si>
  <si>
    <t>1500mm以上</t>
  </si>
  <si>
    <t>日常生活空間外の段差</t>
  </si>
  <si>
    <t>①段差なし</t>
  </si>
  <si>
    <t>段差なし</t>
  </si>
  <si>
    <t>②段差有り</t>
  </si>
  <si>
    <t>90mm以上</t>
  </si>
  <si>
    <t>日常生活空間の内外</t>
  </si>
  <si>
    <t>内</t>
  </si>
  <si>
    <t>外</t>
  </si>
  <si>
    <t>階段の勾配</t>
  </si>
  <si>
    <t>①、②および③</t>
  </si>
  <si>
    <t>①勾配（R/T）</t>
  </si>
  <si>
    <t>右記以外</t>
  </si>
  <si>
    <t>22/21以下</t>
  </si>
  <si>
    <t>6/7以下</t>
  </si>
  <si>
    <t>②2R（蹴上）＋T（踏面）</t>
  </si>
  <si>
    <t>550㎜以上650㎜以下</t>
  </si>
  <si>
    <t>③踏面</t>
  </si>
  <si>
    <t>195㎜以上</t>
  </si>
  <si>
    <t>蹴込み</t>
  </si>
  <si>
    <t>①蹴込み寸法</t>
  </si>
  <si>
    <t>30㎜以下</t>
  </si>
  <si>
    <t>②蹴込み板</t>
  </si>
  <si>
    <t>有り</t>
  </si>
  <si>
    <t>形式</t>
  </si>
  <si>
    <t>①最上段の通路等への食い込み
　最下段の通路等への突出</t>
  </si>
  <si>
    <t>②曲り部分の寸法の適用除外</t>
  </si>
  <si>
    <t>規定外</t>
  </si>
  <si>
    <t>①勾配（R/T）</t>
  </si>
  <si>
    <t>②2R（蹴上）＋T（踏面）</t>
  </si>
  <si>
    <t>③踏面</t>
  </si>
  <si>
    <t>①蹴込み寸法</t>
  </si>
  <si>
    <t>②蹴込み板</t>
  </si>
  <si>
    <t>滑り防止</t>
  </si>
  <si>
    <t>滑り止め（踏面と同一面）</t>
  </si>
  <si>
    <t>有り
なし</t>
  </si>
  <si>
    <t>段鼻の突出（滑らかな形状）</t>
  </si>
  <si>
    <t>勾配（R/T）が45°以下</t>
  </si>
  <si>
    <t>片側有り</t>
  </si>
  <si>
    <t>両側有り</t>
  </si>
  <si>
    <t>勾配（R/T）が45°を超える</t>
  </si>
  <si>
    <t>設置</t>
  </si>
  <si>
    <t>浴槽出入り</t>
  </si>
  <si>
    <t>設置準備</t>
  </si>
  <si>
    <t>脱衣所</t>
  </si>
  <si>
    <t>9-1-④b手すり（転落防止対策）</t>
  </si>
  <si>
    <t>②２階以上の窓</t>
  </si>
  <si>
    <t>③廊下・階段</t>
  </si>
  <si>
    <t>9-1-⑤a通路の幅</t>
  </si>
  <si>
    <t>通路の幅</t>
  </si>
  <si>
    <t>最小有効幅
柱等の箇所</t>
  </si>
  <si>
    <t>780㎜以上
750㎜以上</t>
  </si>
  <si>
    <t>850㎜以上
800㎜以上</t>
  </si>
  <si>
    <t>該当なし</t>
  </si>
  <si>
    <t>9-1-⑤b出入口の幅</t>
  </si>
  <si>
    <t>玄関の幅</t>
  </si>
  <si>
    <t>750㎜以上</t>
  </si>
  <si>
    <t>800㎜以上</t>
  </si>
  <si>
    <t>浴室の幅</t>
  </si>
  <si>
    <t>600㎜以上</t>
  </si>
  <si>
    <t>650㎜以上</t>
  </si>
  <si>
    <t>玄関・浴室以外の幅</t>
  </si>
  <si>
    <t>①最小有効幅</t>
  </si>
  <si>
    <t>②撤去、改造の有無</t>
  </si>
  <si>
    <t>なし、または工事を伴わない撤去</t>
  </si>
  <si>
    <t>9-1-⑥a特定寝室</t>
  </si>
  <si>
    <t>特定寝室の広さ</t>
  </si>
  <si>
    <t>9㎡以上12㎡未満</t>
  </si>
  <si>
    <t>12㎡以上</t>
  </si>
  <si>
    <t>9-1-⑥b便所の広さ</t>
  </si>
  <si>
    <t>①形式</t>
  </si>
  <si>
    <t>腰掛け式</t>
  </si>
  <si>
    <t>②寸法</t>
  </si>
  <si>
    <t>九州住宅保証株式会社</t>
  </si>
  <si>
    <t>九州住宅保証株式会社</t>
  </si>
  <si>
    <t>長辺方向
1300mm以上
（軽微な改造可）</t>
  </si>
  <si>
    <t>長辺方向1300㎜以上
短辺方向1100㎜以上
（軽微な改造可）</t>
  </si>
  <si>
    <t>短辺方向
1300㎜以上
（工事を伴わない撤去可）</t>
  </si>
  <si>
    <t>9-1-⑥c浴室の広さ</t>
  </si>
  <si>
    <t>短辺
面積</t>
  </si>
  <si>
    <t>1300㎜以上
2.0㎡以上</t>
  </si>
  <si>
    <t>1400㎜以上
2.5㎡以上</t>
  </si>
  <si>
    <t>浴室出入り、浴槽出入り、浴槽立ち座り、姿勢保持、洗い場立ち座り</t>
  </si>
  <si>
    <t>※等級の１～該当なしのセルをダブルクリックして下さい。</t>
  </si>
  <si>
    <t>①または②</t>
  </si>
  <si>
    <t>沓摺と玄関外側
沓摺と玄関土間</t>
  </si>
  <si>
    <t>①または②</t>
  </si>
  <si>
    <t>①または②</t>
  </si>
  <si>
    <t>タタミコーナー</t>
  </si>
  <si>
    <t>①または②</t>
  </si>
  <si>
    <t>該当なし</t>
  </si>
  <si>
    <t>9-1-③階段</t>
  </si>
  <si>
    <t>該当なし</t>
  </si>
  <si>
    <t>①および②</t>
  </si>
  <si>
    <t>なし</t>
  </si>
  <si>
    <t>なし</t>
  </si>
  <si>
    <t>①最上段の通路等への食い込み
　最下段の通路等への突出</t>
  </si>
  <si>
    <t>9-1-④a手すり（姿勢変化対応）</t>
  </si>
  <si>
    <t>①バルコニー</t>
  </si>
  <si>
    <t>①および②</t>
  </si>
  <si>
    <t>①および②</t>
  </si>
  <si>
    <t>階</t>
  </si>
  <si>
    <t>便所</t>
  </si>
  <si>
    <t>浴室</t>
  </si>
  <si>
    <t>階段</t>
  </si>
  <si>
    <t>高さ</t>
  </si>
  <si>
    <t>玄関</t>
  </si>
  <si>
    <t>等級</t>
  </si>
  <si>
    <t>真上</t>
  </si>
  <si>
    <t>転落防止</t>
  </si>
  <si>
    <t>外</t>
  </si>
  <si>
    <t>右記以外</t>
  </si>
  <si>
    <t>右記以外</t>
  </si>
  <si>
    <t>段差なし</t>
  </si>
  <si>
    <t>②曲り部分の寸法の適用除外</t>
  </si>
  <si>
    <t>180mm以下
120mm以下
有り</t>
  </si>
  <si>
    <t>－</t>
  </si>
  <si>
    <t>【9.高齢者等への配慮に関すること】</t>
  </si>
  <si>
    <t>和室</t>
  </si>
  <si>
    <t>　</t>
  </si>
  <si>
    <t>　</t>
  </si>
  <si>
    <t>内容</t>
  </si>
  <si>
    <t>等級1</t>
  </si>
  <si>
    <t>等級2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</si>
</sst>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m&quot;"/>
    <numFmt numFmtId="177" formatCode="0.00_ "/>
    <numFmt numFmtId="178" formatCode="0.0_ "/>
    <numFmt numFmtId="179" formatCode="0_);[Red]\(0\)"/>
    <numFmt numFmtId="180" formatCode="0.00_);[Red]\(0.00\)"/>
    <numFmt numFmtId="181" formatCode="0.000_);[Red]\(0.000\)"/>
    <numFmt numFmtId="182" formatCode="#,##0.0;[Red]\-#,##0.0"/>
    <numFmt numFmtId="183" formatCode="0.000_ "/>
    <numFmt numFmtId="184" formatCode="0.00&quot;＝&quot;"/>
    <numFmt numFmtId="185" formatCode="0_ "/>
    <numFmt numFmtId="186" formatCode="m&quot;月&quot;d&quot;日&quot;;@"/>
    <numFmt numFmtId="187" formatCode="mm&quot;月&quot;dd&quot;日&quot;;@"/>
    <numFmt numFmtId="188" formatCode="@\ &quot;様邸　新築工事&quot;"/>
    <numFmt numFmtId="189" formatCode="@\ &quot; 様邸&quot;"/>
    <numFmt numFmtId="190" formatCode="[&lt;=999]000;[&lt;=99999]000\-00;000\-0000"/>
    <numFmt numFmtId="191" formatCode="yyyy&quot;年&quot;mm&quot;月&quot;dd&quot;日&quot;"/>
    <numFmt numFmtId="192" formatCode="#,##0.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color indexed="9"/>
      <name val="ＭＳ 明朝"/>
      <family val="1"/>
    </font>
    <font>
      <sz val="9"/>
      <color indexed="10"/>
      <name val="ＭＳ 明朝"/>
      <family val="1"/>
    </font>
    <font>
      <sz val="9"/>
      <color indexed="22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4"/>
      <color indexed="9"/>
      <name val="ＭＳ ゴシック"/>
      <family val="3"/>
    </font>
    <font>
      <sz val="9"/>
      <name val="ＭＳ 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21" applyFont="1" applyFill="1" applyBorder="1" applyAlignment="1" applyProtection="1">
      <alignment horizontal="left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0" xfId="21" applyFont="1" applyFill="1" applyBorder="1" applyAlignment="1" applyProtection="1">
      <alignment horizontal="right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177" fontId="13" fillId="0" borderId="5" xfId="0" applyNumberFormat="1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77" fontId="13" fillId="0" borderId="8" xfId="0" applyNumberFormat="1" applyFont="1" applyFill="1" applyBorder="1" applyAlignment="1">
      <alignment horizontal="center" vertical="center" shrinkToFit="1"/>
    </xf>
    <xf numFmtId="183" fontId="13" fillId="0" borderId="9" xfId="0" applyNumberFormat="1" applyFont="1" applyFill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177" fontId="13" fillId="0" borderId="11" xfId="0" applyNumberFormat="1" applyFont="1" applyBorder="1" applyAlignment="1">
      <alignment vertical="center" shrinkToFit="1"/>
    </xf>
    <xf numFmtId="177" fontId="13" fillId="0" borderId="12" xfId="0" applyNumberFormat="1" applyFont="1" applyBorder="1" applyAlignment="1">
      <alignment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14" xfId="0" applyNumberFormat="1" applyFont="1" applyBorder="1" applyAlignment="1">
      <alignment vertical="center" shrinkToFit="1"/>
    </xf>
    <xf numFmtId="177" fontId="13" fillId="0" borderId="15" xfId="0" applyNumberFormat="1" applyFont="1" applyBorder="1" applyAlignment="1">
      <alignment vertical="center" shrinkToFit="1"/>
    </xf>
    <xf numFmtId="177" fontId="13" fillId="0" borderId="16" xfId="0" applyNumberFormat="1" applyFont="1" applyBorder="1" applyAlignment="1">
      <alignment vertical="center" shrinkToFit="1"/>
    </xf>
    <xf numFmtId="177" fontId="13" fillId="0" borderId="17" xfId="0" applyNumberFormat="1" applyFont="1" applyBorder="1" applyAlignment="1">
      <alignment vertical="center" shrinkToFit="1"/>
    </xf>
    <xf numFmtId="177" fontId="13" fillId="0" borderId="18" xfId="0" applyNumberFormat="1" applyFont="1" applyBorder="1" applyAlignment="1">
      <alignment vertical="center" shrinkToFit="1"/>
    </xf>
    <xf numFmtId="177" fontId="13" fillId="0" borderId="19" xfId="0" applyNumberFormat="1" applyFont="1" applyBorder="1" applyAlignment="1">
      <alignment vertical="center" shrinkToFit="1"/>
    </xf>
    <xf numFmtId="177" fontId="13" fillId="0" borderId="2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77" fontId="13" fillId="0" borderId="0" xfId="0" applyNumberFormat="1" applyFont="1" applyBorder="1" applyAlignment="1">
      <alignment vertical="center" shrinkToFit="1"/>
    </xf>
    <xf numFmtId="185" fontId="13" fillId="0" borderId="9" xfId="0" applyNumberFormat="1" applyFont="1" applyBorder="1" applyAlignment="1">
      <alignment vertical="center" shrinkToFit="1"/>
    </xf>
    <xf numFmtId="185" fontId="13" fillId="0" borderId="10" xfId="0" applyNumberFormat="1" applyFont="1" applyBorder="1" applyAlignment="1">
      <alignment vertical="center" shrinkToFit="1"/>
    </xf>
    <xf numFmtId="0" fontId="13" fillId="0" borderId="21" xfId="0" applyFont="1" applyBorder="1" applyAlignment="1">
      <alignment horizontal="center" vertical="center" shrinkToFit="1"/>
    </xf>
    <xf numFmtId="177" fontId="13" fillId="0" borderId="22" xfId="0" applyNumberFormat="1" applyFont="1" applyBorder="1" applyAlignment="1">
      <alignment vertical="center" shrinkToFit="1"/>
    </xf>
    <xf numFmtId="177" fontId="13" fillId="0" borderId="23" xfId="0" applyNumberFormat="1" applyFont="1" applyBorder="1" applyAlignment="1">
      <alignment vertical="center" shrinkToFit="1"/>
    </xf>
    <xf numFmtId="0" fontId="13" fillId="6" borderId="24" xfId="0" applyFont="1" applyFill="1" applyBorder="1" applyAlignment="1" applyProtection="1">
      <alignment horizontal="center" vertical="center" shrinkToFit="1"/>
      <protection locked="0"/>
    </xf>
    <xf numFmtId="0" fontId="13" fillId="6" borderId="25" xfId="0" applyFont="1" applyFill="1" applyBorder="1" applyAlignment="1" applyProtection="1">
      <alignment horizontal="center" vertical="center" shrinkToFit="1"/>
      <protection locked="0"/>
    </xf>
    <xf numFmtId="0" fontId="13" fillId="6" borderId="11" xfId="0" applyFont="1" applyFill="1" applyBorder="1" applyAlignment="1" applyProtection="1">
      <alignment horizontal="center" vertical="center" shrinkToFit="1"/>
      <protection locked="0"/>
    </xf>
    <xf numFmtId="183" fontId="13" fillId="2" borderId="11" xfId="0" applyNumberFormat="1" applyFont="1" applyFill="1" applyBorder="1" applyAlignment="1" applyProtection="1">
      <alignment vertical="center" shrinkToFit="1"/>
      <protection locked="0"/>
    </xf>
    <xf numFmtId="0" fontId="13" fillId="6" borderId="26" xfId="0" applyFont="1" applyFill="1" applyBorder="1" applyAlignment="1" applyProtection="1">
      <alignment horizontal="center" vertical="center" shrinkToFit="1"/>
      <protection locked="0"/>
    </xf>
    <xf numFmtId="0" fontId="13" fillId="6" borderId="27" xfId="0" applyFont="1" applyFill="1" applyBorder="1" applyAlignment="1" applyProtection="1">
      <alignment horizontal="center" vertical="center" shrinkToFit="1"/>
      <protection locked="0"/>
    </xf>
    <xf numFmtId="0" fontId="13" fillId="6" borderId="13" xfId="0" applyFont="1" applyFill="1" applyBorder="1" applyAlignment="1" applyProtection="1">
      <alignment horizontal="center" vertical="center" shrinkToFit="1"/>
      <protection locked="0"/>
    </xf>
    <xf numFmtId="183" fontId="13" fillId="2" borderId="13" xfId="0" applyNumberFormat="1" applyFont="1" applyFill="1" applyBorder="1" applyAlignment="1" applyProtection="1">
      <alignment vertical="center" shrinkToFit="1"/>
      <protection locked="0"/>
    </xf>
    <xf numFmtId="0" fontId="13" fillId="6" borderId="28" xfId="0" applyFont="1" applyFill="1" applyBorder="1" applyAlignment="1" applyProtection="1">
      <alignment horizontal="center" vertical="center" shrinkToFit="1"/>
      <protection locked="0"/>
    </xf>
    <xf numFmtId="0" fontId="13" fillId="6" borderId="29" xfId="0" applyFont="1" applyFill="1" applyBorder="1" applyAlignment="1" applyProtection="1">
      <alignment horizontal="center" vertical="center" shrinkToFit="1"/>
      <protection locked="0"/>
    </xf>
    <xf numFmtId="0" fontId="13" fillId="6" borderId="15" xfId="0" applyFont="1" applyFill="1" applyBorder="1" applyAlignment="1" applyProtection="1">
      <alignment horizontal="center" vertical="center" shrinkToFit="1"/>
      <protection locked="0"/>
    </xf>
    <xf numFmtId="183" fontId="13" fillId="2" borderId="15" xfId="0" applyNumberFormat="1" applyFont="1" applyFill="1" applyBorder="1" applyAlignment="1" applyProtection="1">
      <alignment vertical="center" shrinkToFit="1"/>
      <protection locked="0"/>
    </xf>
    <xf numFmtId="0" fontId="13" fillId="6" borderId="30" xfId="0" applyFont="1" applyFill="1" applyBorder="1" applyAlignment="1" applyProtection="1">
      <alignment horizontal="center" vertical="center" shrinkToFit="1"/>
      <protection locked="0"/>
    </xf>
    <xf numFmtId="0" fontId="13" fillId="6" borderId="31" xfId="0" applyFont="1" applyFill="1" applyBorder="1" applyAlignment="1" applyProtection="1">
      <alignment horizontal="center" vertical="center" shrinkToFit="1"/>
      <protection locked="0"/>
    </xf>
    <xf numFmtId="0" fontId="13" fillId="6" borderId="17" xfId="0" applyFont="1" applyFill="1" applyBorder="1" applyAlignment="1" applyProtection="1">
      <alignment horizontal="center" vertical="center" shrinkToFit="1"/>
      <protection locked="0"/>
    </xf>
    <xf numFmtId="183" fontId="13" fillId="2" borderId="17" xfId="0" applyNumberFormat="1" applyFont="1" applyFill="1" applyBorder="1" applyAlignment="1" applyProtection="1">
      <alignment vertical="center" shrinkToFit="1"/>
      <protection locked="0"/>
    </xf>
    <xf numFmtId="0" fontId="13" fillId="6" borderId="32" xfId="0" applyFont="1" applyFill="1" applyBorder="1" applyAlignment="1" applyProtection="1">
      <alignment horizontal="center" vertical="center" shrinkToFit="1"/>
      <protection locked="0"/>
    </xf>
    <xf numFmtId="0" fontId="13" fillId="6" borderId="33" xfId="0" applyFont="1" applyFill="1" applyBorder="1" applyAlignment="1" applyProtection="1">
      <alignment horizontal="center" vertical="center" shrinkToFit="1"/>
      <protection locked="0"/>
    </xf>
    <xf numFmtId="0" fontId="13" fillId="6" borderId="19" xfId="0" applyFont="1" applyFill="1" applyBorder="1" applyAlignment="1" applyProtection="1">
      <alignment horizontal="center" vertical="center" shrinkToFit="1"/>
      <protection locked="0"/>
    </xf>
    <xf numFmtId="183" fontId="13" fillId="2" borderId="19" xfId="0" applyNumberFormat="1" applyFont="1" applyFill="1" applyBorder="1" applyAlignment="1" applyProtection="1">
      <alignment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13" fillId="0" borderId="35" xfId="0" applyFont="1" applyFill="1" applyBorder="1" applyAlignment="1" applyProtection="1">
      <alignment horizontal="center" vertical="center" shrinkToFit="1"/>
      <protection/>
    </xf>
    <xf numFmtId="0" fontId="13" fillId="0" borderId="36" xfId="0" applyFont="1" applyFill="1" applyBorder="1" applyAlignment="1" applyProtection="1">
      <alignment horizontal="center" vertical="center" shrinkToFit="1"/>
      <protection/>
    </xf>
    <xf numFmtId="0" fontId="13" fillId="0" borderId="37" xfId="0" applyFont="1" applyFill="1" applyBorder="1" applyAlignment="1" applyProtection="1">
      <alignment horizontal="center" vertical="center" shrinkToFit="1"/>
      <protection/>
    </xf>
    <xf numFmtId="0" fontId="13" fillId="0" borderId="38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/>
    </xf>
    <xf numFmtId="185" fontId="13" fillId="0" borderId="0" xfId="0" applyNumberFormat="1" applyFont="1" applyBorder="1" applyAlignment="1">
      <alignment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92" fontId="13" fillId="0" borderId="39" xfId="0" applyNumberFormat="1" applyFont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177" fontId="13" fillId="0" borderId="42" xfId="0" applyNumberFormat="1" applyFont="1" applyBorder="1" applyAlignment="1">
      <alignment vertical="center" shrinkToFit="1"/>
    </xf>
    <xf numFmtId="177" fontId="13" fillId="0" borderId="43" xfId="0" applyNumberFormat="1" applyFont="1" applyBorder="1" applyAlignment="1">
      <alignment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3" fillId="0" borderId="47" xfId="0" applyFont="1" applyBorder="1" applyAlignment="1">
      <alignment horizontal="center" vertical="center" shrinkToFit="1"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13" fillId="6" borderId="51" xfId="0" applyFont="1" applyFill="1" applyBorder="1" applyAlignment="1" applyProtection="1">
      <alignment horizontal="center" vertical="center" shrinkToFit="1"/>
      <protection locked="0"/>
    </xf>
    <xf numFmtId="0" fontId="13" fillId="6" borderId="1" xfId="0" applyFont="1" applyFill="1" applyBorder="1" applyAlignment="1" applyProtection="1">
      <alignment horizontal="center" vertical="center" shrinkToFit="1"/>
      <protection locked="0"/>
    </xf>
    <xf numFmtId="177" fontId="13" fillId="2" borderId="1" xfId="0" applyNumberFormat="1" applyFont="1" applyFill="1" applyBorder="1" applyAlignment="1" applyProtection="1">
      <alignment vertical="center" shrinkToFit="1"/>
      <protection locked="0"/>
    </xf>
    <xf numFmtId="192" fontId="13" fillId="0" borderId="52" xfId="0" applyNumberFormat="1" applyFont="1" applyBorder="1" applyAlignment="1">
      <alignment horizontal="center" vertical="center" shrinkToFit="1"/>
    </xf>
    <xf numFmtId="0" fontId="14" fillId="7" borderId="0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183" fontId="13" fillId="0" borderId="6" xfId="0" applyNumberFormat="1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77" fontId="13" fillId="0" borderId="47" xfId="0" applyNumberFormat="1" applyFont="1" applyBorder="1" applyAlignment="1">
      <alignment horizontal="center" vertical="center" shrinkToFit="1"/>
    </xf>
    <xf numFmtId="177" fontId="13" fillId="0" borderId="45" xfId="0" applyNumberFormat="1" applyFont="1" applyBorder="1" applyAlignment="1">
      <alignment horizontal="center" vertical="center" shrinkToFit="1"/>
    </xf>
    <xf numFmtId="177" fontId="13" fillId="0" borderId="22" xfId="0" applyNumberFormat="1" applyFont="1" applyBorder="1" applyAlignment="1">
      <alignment horizontal="center" vertical="center" shrinkToFit="1"/>
    </xf>
    <xf numFmtId="177" fontId="13" fillId="0" borderId="49" xfId="0" applyNumberFormat="1" applyFont="1" applyBorder="1" applyAlignment="1">
      <alignment horizontal="center" vertical="center" shrinkToFit="1"/>
    </xf>
    <xf numFmtId="177" fontId="13" fillId="0" borderId="21" xfId="0" applyNumberFormat="1" applyFont="1" applyBorder="1" applyAlignment="1">
      <alignment horizontal="center" vertical="center" shrinkToFit="1"/>
    </xf>
    <xf numFmtId="177" fontId="13" fillId="0" borderId="53" xfId="0" applyNumberFormat="1" applyFont="1" applyBorder="1" applyAlignment="1">
      <alignment horizontal="center" vertical="center" shrinkToFit="1"/>
    </xf>
    <xf numFmtId="0" fontId="13" fillId="6" borderId="54" xfId="0" applyFont="1" applyFill="1" applyBorder="1" applyAlignment="1" applyProtection="1">
      <alignment horizontal="center" vertical="center" shrinkToFit="1"/>
      <protection locked="0"/>
    </xf>
    <xf numFmtId="0" fontId="13" fillId="6" borderId="4" xfId="0" applyFont="1" applyFill="1" applyBorder="1" applyAlignment="1" applyProtection="1">
      <alignment horizontal="center" vertical="center" shrinkToFit="1"/>
      <protection locked="0"/>
    </xf>
    <xf numFmtId="177" fontId="13" fillId="2" borderId="4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center" vertical="top"/>
      <protection/>
    </xf>
    <xf numFmtId="0" fontId="13" fillId="6" borderId="40" xfId="0" applyFont="1" applyFill="1" applyBorder="1" applyAlignment="1" applyProtection="1">
      <alignment horizontal="center" vertical="center" shrinkToFit="1"/>
      <protection locked="0"/>
    </xf>
    <xf numFmtId="0" fontId="13" fillId="6" borderId="6" xfId="0" applyFont="1" applyFill="1" applyBorder="1" applyAlignment="1" applyProtection="1">
      <alignment horizontal="center" vertical="center" shrinkToFit="1"/>
      <protection locked="0"/>
    </xf>
    <xf numFmtId="177" fontId="13" fillId="2" borderId="6" xfId="0" applyNumberFormat="1" applyFont="1" applyFill="1" applyBorder="1" applyAlignment="1" applyProtection="1">
      <alignment vertical="center" shrinkToFit="1"/>
      <protection locked="0"/>
    </xf>
    <xf numFmtId="0" fontId="13" fillId="0" borderId="8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提案フォーマット" xfId="21"/>
    <cellStyle name="Followed Hyperlink" xfId="22"/>
  </cellStyles>
  <dxfs count="2">
    <dxf>
      <fill>
        <patternFill>
          <bgColor rgb="FFFF99CC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1752600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33900" y="55626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R値</a:t>
          </a:r>
        </a:p>
      </xdr:txBody>
    </xdr:sp>
    <xdr:clientData/>
  </xdr:twoCellAnchor>
  <xdr:twoCellAnchor>
    <xdr:from>
      <xdr:col>4</xdr:col>
      <xdr:colOff>1752600</xdr:colOff>
      <xdr:row>20</xdr:row>
      <xdr:rowOff>0</xdr:rowOff>
    </xdr:from>
    <xdr:to>
      <xdr:col>5</xdr:col>
      <xdr:colOff>0</xdr:colOff>
      <xdr:row>21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33900" y="5781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T値</a:t>
          </a:r>
        </a:p>
      </xdr:txBody>
    </xdr:sp>
    <xdr:clientData/>
  </xdr:twoCellAnchor>
  <xdr:twoCellAnchor>
    <xdr:from>
      <xdr:col>4</xdr:col>
      <xdr:colOff>1752600</xdr:colOff>
      <xdr:row>54</xdr:row>
      <xdr:rowOff>0</xdr:rowOff>
    </xdr:from>
    <xdr:to>
      <xdr:col>5</xdr:col>
      <xdr:colOff>0</xdr:colOff>
      <xdr:row>55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533900" y="1265872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室　名</a:t>
          </a:r>
        </a:p>
      </xdr:txBody>
    </xdr:sp>
    <xdr:clientData/>
  </xdr:twoCellAnchor>
  <xdr:twoCellAnchor>
    <xdr:from>
      <xdr:col>4</xdr:col>
      <xdr:colOff>1752600</xdr:colOff>
      <xdr:row>55</xdr:row>
      <xdr:rowOff>0</xdr:rowOff>
    </xdr:from>
    <xdr:to>
      <xdr:col>5</xdr:col>
      <xdr:colOff>0</xdr:colOff>
      <xdr:row>56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533900" y="1288732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設置階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39"/>
  </sheetPr>
  <dimension ref="A1:P59"/>
  <sheetViews>
    <sheetView showGridLines="0" tabSelected="1" view="pageBreakPreview" zoomScaleSheetLayoutView="100" workbookViewId="0" topLeftCell="A1">
      <selection activeCell="B2" sqref="B2:P3"/>
    </sheetView>
  </sheetViews>
  <sheetFormatPr defaultColWidth="9.00390625" defaultRowHeight="13.5"/>
  <cols>
    <col min="1" max="1" width="1.625" style="41" customWidth="1"/>
    <col min="2" max="2" width="5.625" style="41" customWidth="1"/>
    <col min="3" max="5" width="6.625" style="41" customWidth="1"/>
    <col min="6" max="6" width="5.125" style="41" customWidth="1"/>
    <col min="7" max="7" width="2.625" style="41" customWidth="1"/>
    <col min="8" max="8" width="5.125" style="41" customWidth="1"/>
    <col min="9" max="9" width="5.625" style="41" customWidth="1"/>
    <col min="10" max="16" width="6.625" style="41" customWidth="1"/>
    <col min="17" max="16384" width="9.00390625" style="41" customWidth="1"/>
  </cols>
  <sheetData>
    <row r="1" spans="1:16" ht="23.25" customHeight="1">
      <c r="A1" s="135" t="s">
        <v>132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2:16" ht="12.75">
      <c r="B2" s="118" t="s">
        <v>3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2:16" ht="12.75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ht="13.5" thickBot="1"/>
    <row r="5" spans="2:16" ht="13.5" customHeight="1">
      <c r="B5" s="119" t="s">
        <v>159</v>
      </c>
      <c r="C5" s="121" t="s">
        <v>4</v>
      </c>
      <c r="D5" s="121"/>
      <c r="E5" s="42" t="s">
        <v>5</v>
      </c>
      <c r="F5" s="123" t="s">
        <v>6</v>
      </c>
      <c r="G5" s="123"/>
      <c r="H5" s="123"/>
      <c r="I5" s="121" t="s">
        <v>7</v>
      </c>
      <c r="J5" s="124" t="s">
        <v>8</v>
      </c>
      <c r="K5" s="124"/>
      <c r="L5" s="97" t="s">
        <v>9</v>
      </c>
      <c r="M5" s="97"/>
      <c r="N5" s="97"/>
      <c r="O5" s="97"/>
      <c r="P5" s="125"/>
    </row>
    <row r="6" spans="2:16" ht="13.5" customHeight="1" thickBot="1">
      <c r="B6" s="120"/>
      <c r="C6" s="122"/>
      <c r="D6" s="122"/>
      <c r="E6" s="45" t="s">
        <v>10</v>
      </c>
      <c r="F6" s="139" t="s">
        <v>11</v>
      </c>
      <c r="G6" s="139"/>
      <c r="H6" s="139"/>
      <c r="I6" s="122"/>
      <c r="J6" s="46" t="s">
        <v>2</v>
      </c>
      <c r="K6" s="46" t="s">
        <v>163</v>
      </c>
      <c r="L6" s="47" t="s">
        <v>12</v>
      </c>
      <c r="M6" s="47" t="s">
        <v>13</v>
      </c>
      <c r="N6" s="47" t="s">
        <v>14</v>
      </c>
      <c r="O6" s="47" t="s">
        <v>15</v>
      </c>
      <c r="P6" s="48" t="s">
        <v>166</v>
      </c>
    </row>
    <row r="7" spans="2:16" ht="13.5" customHeight="1">
      <c r="B7" s="136" t="s">
        <v>177</v>
      </c>
      <c r="C7" s="137" t="s">
        <v>177</v>
      </c>
      <c r="D7" s="137"/>
      <c r="E7" s="138"/>
      <c r="F7" s="66" t="s">
        <v>177</v>
      </c>
      <c r="G7" s="86">
        <f>IF(AND(F7&lt;&gt;"　",H7&lt;&gt;"　"),"-","")</f>
      </c>
      <c r="H7" s="67" t="s">
        <v>177</v>
      </c>
      <c r="I7" s="68" t="s">
        <v>177</v>
      </c>
      <c r="J7" s="69"/>
      <c r="K7" s="69"/>
      <c r="L7" s="49">
        <f>IF(I7="北",ROUNDDOWN(J7*K7,2),"")</f>
      </c>
      <c r="M7" s="49">
        <f>IF(I7="東",ROUNDDOWN(J7*K7,2),"")</f>
      </c>
      <c r="N7" s="49">
        <f>IF(I7="南",ROUNDDOWN(J7*K7,2),"")</f>
      </c>
      <c r="O7" s="49">
        <f>IF(I7="西",ROUNDDOWN(J7*K7,2),"")</f>
      </c>
      <c r="P7" s="50">
        <f>IF(I7="真上",ROUNDDOWN(J7*K7,2),"")</f>
      </c>
    </row>
    <row r="8" spans="2:16" ht="13.5" customHeight="1">
      <c r="B8" s="114"/>
      <c r="C8" s="115"/>
      <c r="D8" s="115"/>
      <c r="E8" s="116"/>
      <c r="F8" s="70" t="s">
        <v>177</v>
      </c>
      <c r="G8" s="87">
        <f>IF(AND(F8&lt;&gt;"　",H8&lt;&gt;"　"),"-","")</f>
      </c>
      <c r="H8" s="71" t="s">
        <v>177</v>
      </c>
      <c r="I8" s="72" t="s">
        <v>177</v>
      </c>
      <c r="J8" s="73"/>
      <c r="K8" s="73"/>
      <c r="L8" s="51">
        <f>IF(I8="北",ROUNDDOWN(J8*K8,2),"")</f>
      </c>
      <c r="M8" s="51">
        <f>IF(I8="東",ROUNDDOWN(J8*K8,2),"")</f>
      </c>
      <c r="N8" s="51">
        <f>IF(I8="南",ROUNDDOWN(J8*K8,2),"")</f>
      </c>
      <c r="O8" s="51">
        <f>IF(I8="西",ROUNDDOWN(J8*K8,2),"")</f>
      </c>
      <c r="P8" s="52">
        <f>IF(I8="真上",ROUNDDOWN(J8*K8,2),"")</f>
      </c>
    </row>
    <row r="9" spans="2:16" ht="13.5" customHeight="1">
      <c r="B9" s="114"/>
      <c r="C9" s="115"/>
      <c r="D9" s="115"/>
      <c r="E9" s="116"/>
      <c r="F9" s="70" t="s">
        <v>177</v>
      </c>
      <c r="G9" s="87">
        <f>IF(AND(F9&lt;&gt;"　",H9&lt;&gt;"　"),"-","")</f>
      </c>
      <c r="H9" s="71" t="s">
        <v>177</v>
      </c>
      <c r="I9" s="72" t="s">
        <v>177</v>
      </c>
      <c r="J9" s="73"/>
      <c r="K9" s="73"/>
      <c r="L9" s="51">
        <f>IF(I9="北",ROUNDDOWN(J9*K9,2),"")</f>
      </c>
      <c r="M9" s="51">
        <f>IF(I9="東",ROUNDDOWN(J9*K9,2),"")</f>
      </c>
      <c r="N9" s="51">
        <f>IF(I9="南",ROUNDDOWN(J9*K9,2),"")</f>
      </c>
      <c r="O9" s="51">
        <f>IF(I9="西",ROUNDDOWN(J9*K9,2),"")</f>
      </c>
      <c r="P9" s="52">
        <f>IF(I9="真上",ROUNDDOWN(J9*K9,2),"")</f>
      </c>
    </row>
    <row r="10" spans="2:16" ht="13.5" customHeight="1">
      <c r="B10" s="114"/>
      <c r="C10" s="115"/>
      <c r="D10" s="115"/>
      <c r="E10" s="116"/>
      <c r="F10" s="74" t="s">
        <v>177</v>
      </c>
      <c r="G10" s="88">
        <f>IF(AND(F10&lt;&gt;"　",H10&lt;&gt;"　"),"-","")</f>
      </c>
      <c r="H10" s="75" t="s">
        <v>177</v>
      </c>
      <c r="I10" s="76" t="s">
        <v>177</v>
      </c>
      <c r="J10" s="77"/>
      <c r="K10" s="77"/>
      <c r="L10" s="53">
        <f>IF(I10="北",ROUNDDOWN(J10*K10,2),"")</f>
      </c>
      <c r="M10" s="53">
        <f>IF(I10="東",ROUNDDOWN(J10*K10,2),"")</f>
      </c>
      <c r="N10" s="53">
        <f>IF(I10="南",ROUNDDOWN(J10*K10,2),"")</f>
      </c>
      <c r="O10" s="53">
        <f>IF(I10="西",ROUNDDOWN(J10*K10,2),"")</f>
      </c>
      <c r="P10" s="54">
        <f>IF(I10="真上",ROUNDDOWN(J10*K10,2),"")</f>
      </c>
    </row>
    <row r="11" spans="2:16" ht="13.5" customHeight="1">
      <c r="B11" s="114" t="s">
        <v>177</v>
      </c>
      <c r="C11" s="115" t="s">
        <v>177</v>
      </c>
      <c r="D11" s="115"/>
      <c r="E11" s="116"/>
      <c r="F11" s="78" t="s">
        <v>177</v>
      </c>
      <c r="G11" s="89">
        <f>IF(AND(F11&lt;&gt;"　",H11&lt;&gt;"　"),"-","")</f>
      </c>
      <c r="H11" s="79" t="s">
        <v>177</v>
      </c>
      <c r="I11" s="80" t="s">
        <v>177</v>
      </c>
      <c r="J11" s="81"/>
      <c r="K11" s="81"/>
      <c r="L11" s="55">
        <f aca="true" t="shared" si="0" ref="L11:L50">IF(I11="北",ROUNDDOWN(J11*K11,2),"")</f>
      </c>
      <c r="M11" s="55">
        <f aca="true" t="shared" si="1" ref="M11:M50">IF(I11="東",ROUNDDOWN(J11*K11,2),"")</f>
      </c>
      <c r="N11" s="55">
        <f aca="true" t="shared" si="2" ref="N11:N50">IF(I11="南",ROUNDDOWN(J11*K11,2),"")</f>
      </c>
      <c r="O11" s="55">
        <f aca="true" t="shared" si="3" ref="O11:O50">IF(I11="西",ROUNDDOWN(J11*K11,2),"")</f>
      </c>
      <c r="P11" s="56">
        <f aca="true" t="shared" si="4" ref="P11:P50">IF(I11="真上",ROUNDDOWN(J11*K11,2),"")</f>
      </c>
    </row>
    <row r="12" spans="2:16" ht="13.5" customHeight="1">
      <c r="B12" s="114"/>
      <c r="C12" s="115"/>
      <c r="D12" s="115"/>
      <c r="E12" s="116"/>
      <c r="F12" s="70" t="s">
        <v>177</v>
      </c>
      <c r="G12" s="87">
        <f aca="true" t="shared" si="5" ref="G12:G50">IF(AND(F12&lt;&gt;"　",H12&lt;&gt;"　"),"-","")</f>
      </c>
      <c r="H12" s="71" t="s">
        <v>177</v>
      </c>
      <c r="I12" s="72" t="s">
        <v>177</v>
      </c>
      <c r="J12" s="73"/>
      <c r="K12" s="73"/>
      <c r="L12" s="51">
        <f t="shared" si="0"/>
      </c>
      <c r="M12" s="51">
        <f t="shared" si="1"/>
      </c>
      <c r="N12" s="51">
        <f t="shared" si="2"/>
      </c>
      <c r="O12" s="51">
        <f t="shared" si="3"/>
      </c>
      <c r="P12" s="52">
        <f t="shared" si="4"/>
      </c>
    </row>
    <row r="13" spans="2:16" ht="13.5" customHeight="1">
      <c r="B13" s="114"/>
      <c r="C13" s="115"/>
      <c r="D13" s="115"/>
      <c r="E13" s="116"/>
      <c r="F13" s="70" t="s">
        <v>177</v>
      </c>
      <c r="G13" s="87">
        <f t="shared" si="5"/>
      </c>
      <c r="H13" s="71" t="s">
        <v>177</v>
      </c>
      <c r="I13" s="72" t="s">
        <v>177</v>
      </c>
      <c r="J13" s="73"/>
      <c r="K13" s="73"/>
      <c r="L13" s="51">
        <f t="shared" si="0"/>
      </c>
      <c r="M13" s="51">
        <f t="shared" si="1"/>
      </c>
      <c r="N13" s="51">
        <f t="shared" si="2"/>
      </c>
      <c r="O13" s="51">
        <f t="shared" si="3"/>
      </c>
      <c r="P13" s="52">
        <f t="shared" si="4"/>
      </c>
    </row>
    <row r="14" spans="2:16" ht="13.5" customHeight="1">
      <c r="B14" s="114"/>
      <c r="C14" s="115"/>
      <c r="D14" s="115"/>
      <c r="E14" s="116"/>
      <c r="F14" s="74" t="s">
        <v>177</v>
      </c>
      <c r="G14" s="88">
        <f t="shared" si="5"/>
      </c>
      <c r="H14" s="75" t="s">
        <v>177</v>
      </c>
      <c r="I14" s="76"/>
      <c r="J14" s="77"/>
      <c r="K14" s="77"/>
      <c r="L14" s="53">
        <f t="shared" si="0"/>
      </c>
      <c r="M14" s="53">
        <f t="shared" si="1"/>
      </c>
      <c r="N14" s="53">
        <f t="shared" si="2"/>
      </c>
      <c r="O14" s="53">
        <f t="shared" si="3"/>
      </c>
      <c r="P14" s="54">
        <f t="shared" si="4"/>
      </c>
    </row>
    <row r="15" spans="2:16" ht="13.5" customHeight="1">
      <c r="B15" s="114" t="s">
        <v>177</v>
      </c>
      <c r="C15" s="115" t="s">
        <v>177</v>
      </c>
      <c r="D15" s="115"/>
      <c r="E15" s="116"/>
      <c r="F15" s="78" t="s">
        <v>177</v>
      </c>
      <c r="G15" s="89">
        <f>IF(AND(F15&lt;&gt;"　",H15&lt;&gt;"　"),"-","")</f>
      </c>
      <c r="H15" s="79" t="s">
        <v>177</v>
      </c>
      <c r="I15" s="80" t="s">
        <v>177</v>
      </c>
      <c r="J15" s="81"/>
      <c r="K15" s="81"/>
      <c r="L15" s="55">
        <f t="shared" si="0"/>
      </c>
      <c r="M15" s="55">
        <f t="shared" si="1"/>
      </c>
      <c r="N15" s="55">
        <f t="shared" si="2"/>
      </c>
      <c r="O15" s="55">
        <f t="shared" si="3"/>
      </c>
      <c r="P15" s="56">
        <f t="shared" si="4"/>
      </c>
    </row>
    <row r="16" spans="2:16" ht="13.5" customHeight="1">
      <c r="B16" s="114"/>
      <c r="C16" s="115"/>
      <c r="D16" s="115"/>
      <c r="E16" s="116"/>
      <c r="F16" s="70" t="s">
        <v>177</v>
      </c>
      <c r="G16" s="87">
        <f t="shared" si="5"/>
      </c>
      <c r="H16" s="71" t="s">
        <v>177</v>
      </c>
      <c r="I16" s="72" t="s">
        <v>177</v>
      </c>
      <c r="J16" s="73"/>
      <c r="K16" s="73"/>
      <c r="L16" s="51">
        <f>IF(I16="北",ROUNDDOWN(J16*K16,2),"")</f>
      </c>
      <c r="M16" s="51">
        <f t="shared" si="1"/>
      </c>
      <c r="N16" s="51">
        <f t="shared" si="2"/>
      </c>
      <c r="O16" s="51">
        <f t="shared" si="3"/>
      </c>
      <c r="P16" s="52">
        <f t="shared" si="4"/>
      </c>
    </row>
    <row r="17" spans="2:16" ht="13.5" customHeight="1">
      <c r="B17" s="114"/>
      <c r="C17" s="115"/>
      <c r="D17" s="115"/>
      <c r="E17" s="116"/>
      <c r="F17" s="70" t="s">
        <v>177</v>
      </c>
      <c r="G17" s="87">
        <f t="shared" si="5"/>
      </c>
      <c r="H17" s="71" t="s">
        <v>177</v>
      </c>
      <c r="I17" s="72"/>
      <c r="J17" s="73"/>
      <c r="K17" s="73"/>
      <c r="L17" s="51">
        <f t="shared" si="0"/>
      </c>
      <c r="M17" s="51">
        <f t="shared" si="1"/>
      </c>
      <c r="N17" s="51">
        <f t="shared" si="2"/>
      </c>
      <c r="O17" s="51">
        <f t="shared" si="3"/>
      </c>
      <c r="P17" s="52">
        <f t="shared" si="4"/>
      </c>
    </row>
    <row r="18" spans="2:16" ht="13.5" customHeight="1">
      <c r="B18" s="114"/>
      <c r="C18" s="115"/>
      <c r="D18" s="115"/>
      <c r="E18" s="116"/>
      <c r="F18" s="74" t="s">
        <v>177</v>
      </c>
      <c r="G18" s="88">
        <f t="shared" si="5"/>
      </c>
      <c r="H18" s="75" t="s">
        <v>177</v>
      </c>
      <c r="I18" s="76"/>
      <c r="J18" s="77"/>
      <c r="K18" s="77"/>
      <c r="L18" s="53"/>
      <c r="M18" s="53">
        <f t="shared" si="1"/>
      </c>
      <c r="N18" s="53">
        <f t="shared" si="2"/>
      </c>
      <c r="O18" s="53">
        <f t="shared" si="3"/>
      </c>
      <c r="P18" s="54">
        <f t="shared" si="4"/>
      </c>
    </row>
    <row r="19" spans="2:16" ht="13.5" customHeight="1">
      <c r="B19" s="114" t="s">
        <v>177</v>
      </c>
      <c r="C19" s="115" t="s">
        <v>177</v>
      </c>
      <c r="D19" s="115"/>
      <c r="E19" s="116"/>
      <c r="F19" s="78" t="s">
        <v>177</v>
      </c>
      <c r="G19" s="89">
        <f>IF(AND(F19&lt;&gt;"　",H19&lt;&gt;"　"),"-","")</f>
      </c>
      <c r="H19" s="79" t="s">
        <v>177</v>
      </c>
      <c r="I19" s="80" t="s">
        <v>177</v>
      </c>
      <c r="J19" s="81"/>
      <c r="K19" s="81"/>
      <c r="L19" s="55">
        <f t="shared" si="0"/>
      </c>
      <c r="M19" s="55">
        <f t="shared" si="1"/>
      </c>
      <c r="N19" s="55">
        <f t="shared" si="2"/>
      </c>
      <c r="O19" s="55">
        <f t="shared" si="3"/>
      </c>
      <c r="P19" s="56">
        <f t="shared" si="4"/>
      </c>
    </row>
    <row r="20" spans="2:16" ht="13.5" customHeight="1">
      <c r="B20" s="114"/>
      <c r="C20" s="115"/>
      <c r="D20" s="115"/>
      <c r="E20" s="116"/>
      <c r="F20" s="70" t="s">
        <v>177</v>
      </c>
      <c r="G20" s="87">
        <f t="shared" si="5"/>
      </c>
      <c r="H20" s="71" t="s">
        <v>177</v>
      </c>
      <c r="I20" s="72" t="s">
        <v>177</v>
      </c>
      <c r="J20" s="73"/>
      <c r="K20" s="73"/>
      <c r="L20" s="51">
        <f t="shared" si="0"/>
      </c>
      <c r="M20" s="51">
        <f t="shared" si="1"/>
      </c>
      <c r="N20" s="51">
        <f t="shared" si="2"/>
      </c>
      <c r="O20" s="51">
        <f t="shared" si="3"/>
      </c>
      <c r="P20" s="52">
        <f t="shared" si="4"/>
      </c>
    </row>
    <row r="21" spans="2:16" ht="13.5" customHeight="1">
      <c r="B21" s="114"/>
      <c r="C21" s="115"/>
      <c r="D21" s="115"/>
      <c r="E21" s="116"/>
      <c r="F21" s="70" t="s">
        <v>177</v>
      </c>
      <c r="G21" s="87">
        <f t="shared" si="5"/>
      </c>
      <c r="H21" s="71" t="s">
        <v>177</v>
      </c>
      <c r="I21" s="72"/>
      <c r="J21" s="73"/>
      <c r="K21" s="73"/>
      <c r="L21" s="51">
        <f t="shared" si="0"/>
      </c>
      <c r="M21" s="51">
        <f t="shared" si="1"/>
      </c>
      <c r="N21" s="51">
        <f t="shared" si="2"/>
      </c>
      <c r="O21" s="51">
        <f t="shared" si="3"/>
      </c>
      <c r="P21" s="52">
        <f t="shared" si="4"/>
      </c>
    </row>
    <row r="22" spans="2:16" ht="13.5" customHeight="1">
      <c r="B22" s="114"/>
      <c r="C22" s="115"/>
      <c r="D22" s="115"/>
      <c r="E22" s="116"/>
      <c r="F22" s="74" t="s">
        <v>177</v>
      </c>
      <c r="G22" s="88">
        <f t="shared" si="5"/>
      </c>
      <c r="H22" s="75" t="s">
        <v>177</v>
      </c>
      <c r="I22" s="76"/>
      <c r="J22" s="77"/>
      <c r="K22" s="77"/>
      <c r="L22" s="53">
        <f t="shared" si="0"/>
      </c>
      <c r="M22" s="53">
        <f t="shared" si="1"/>
      </c>
      <c r="N22" s="53">
        <f t="shared" si="2"/>
      </c>
      <c r="O22" s="53">
        <f t="shared" si="3"/>
      </c>
      <c r="P22" s="54">
        <f t="shared" si="4"/>
      </c>
    </row>
    <row r="23" spans="2:16" ht="13.5" customHeight="1">
      <c r="B23" s="114" t="s">
        <v>177</v>
      </c>
      <c r="C23" s="115" t="s">
        <v>177</v>
      </c>
      <c r="D23" s="115"/>
      <c r="E23" s="116"/>
      <c r="F23" s="78" t="s">
        <v>177</v>
      </c>
      <c r="G23" s="89">
        <f>IF(AND(F23&lt;&gt;"　",H23&lt;&gt;"　"),"-","")</f>
      </c>
      <c r="H23" s="79" t="s">
        <v>177</v>
      </c>
      <c r="I23" s="80" t="s">
        <v>177</v>
      </c>
      <c r="J23" s="81"/>
      <c r="K23" s="81"/>
      <c r="L23" s="55">
        <f t="shared" si="0"/>
      </c>
      <c r="M23" s="55">
        <f t="shared" si="1"/>
      </c>
      <c r="N23" s="55">
        <f t="shared" si="2"/>
      </c>
      <c r="O23" s="55">
        <f t="shared" si="3"/>
      </c>
      <c r="P23" s="56">
        <f t="shared" si="4"/>
      </c>
    </row>
    <row r="24" spans="2:16" ht="13.5" customHeight="1">
      <c r="B24" s="114"/>
      <c r="C24" s="115"/>
      <c r="D24" s="115"/>
      <c r="E24" s="116"/>
      <c r="F24" s="70" t="s">
        <v>177</v>
      </c>
      <c r="G24" s="87">
        <f t="shared" si="5"/>
      </c>
      <c r="H24" s="71" t="s">
        <v>177</v>
      </c>
      <c r="I24" s="72"/>
      <c r="J24" s="73"/>
      <c r="K24" s="73"/>
      <c r="L24" s="51">
        <f t="shared" si="0"/>
      </c>
      <c r="M24" s="51">
        <f t="shared" si="1"/>
      </c>
      <c r="N24" s="51">
        <f t="shared" si="2"/>
      </c>
      <c r="O24" s="51">
        <f t="shared" si="3"/>
      </c>
      <c r="P24" s="52">
        <f t="shared" si="4"/>
      </c>
    </row>
    <row r="25" spans="2:16" ht="13.5" customHeight="1">
      <c r="B25" s="114"/>
      <c r="C25" s="115"/>
      <c r="D25" s="115"/>
      <c r="E25" s="116"/>
      <c r="F25" s="70" t="s">
        <v>177</v>
      </c>
      <c r="G25" s="87">
        <f t="shared" si="5"/>
      </c>
      <c r="H25" s="71" t="s">
        <v>177</v>
      </c>
      <c r="I25" s="72"/>
      <c r="J25" s="73"/>
      <c r="K25" s="73"/>
      <c r="L25" s="51">
        <f t="shared" si="0"/>
      </c>
      <c r="M25" s="51">
        <f t="shared" si="1"/>
      </c>
      <c r="N25" s="51">
        <f t="shared" si="2"/>
      </c>
      <c r="O25" s="51">
        <f t="shared" si="3"/>
      </c>
      <c r="P25" s="52">
        <f t="shared" si="4"/>
      </c>
    </row>
    <row r="26" spans="2:16" ht="13.5" customHeight="1">
      <c r="B26" s="114"/>
      <c r="C26" s="115"/>
      <c r="D26" s="115"/>
      <c r="E26" s="116"/>
      <c r="F26" s="74" t="s">
        <v>177</v>
      </c>
      <c r="G26" s="88">
        <f t="shared" si="5"/>
      </c>
      <c r="H26" s="75" t="s">
        <v>177</v>
      </c>
      <c r="I26" s="76"/>
      <c r="J26" s="77"/>
      <c r="K26" s="77"/>
      <c r="L26" s="53">
        <f t="shared" si="0"/>
      </c>
      <c r="M26" s="53">
        <f t="shared" si="1"/>
      </c>
      <c r="N26" s="53">
        <f t="shared" si="2"/>
      </c>
      <c r="O26" s="53">
        <f t="shared" si="3"/>
      </c>
      <c r="P26" s="54">
        <f t="shared" si="4"/>
      </c>
    </row>
    <row r="27" spans="2:16" ht="13.5" customHeight="1">
      <c r="B27" s="114"/>
      <c r="C27" s="115" t="s">
        <v>177</v>
      </c>
      <c r="D27" s="115"/>
      <c r="E27" s="116"/>
      <c r="F27" s="78" t="s">
        <v>177</v>
      </c>
      <c r="G27" s="89">
        <f>IF(AND(F27&lt;&gt;"　",H27&lt;&gt;"　"),"-","")</f>
      </c>
      <c r="H27" s="79" t="s">
        <v>177</v>
      </c>
      <c r="I27" s="80" t="s">
        <v>177</v>
      </c>
      <c r="J27" s="81"/>
      <c r="K27" s="81"/>
      <c r="L27" s="55">
        <f t="shared" si="0"/>
      </c>
      <c r="M27" s="55">
        <f t="shared" si="1"/>
      </c>
      <c r="N27" s="55">
        <f t="shared" si="2"/>
      </c>
      <c r="O27" s="55">
        <f t="shared" si="3"/>
      </c>
      <c r="P27" s="56">
        <f t="shared" si="4"/>
      </c>
    </row>
    <row r="28" spans="2:16" ht="13.5" customHeight="1">
      <c r="B28" s="114"/>
      <c r="C28" s="115"/>
      <c r="D28" s="115"/>
      <c r="E28" s="116"/>
      <c r="F28" s="70" t="s">
        <v>177</v>
      </c>
      <c r="G28" s="87">
        <f t="shared" si="5"/>
      </c>
      <c r="H28" s="71" t="s">
        <v>177</v>
      </c>
      <c r="I28" s="72" t="s">
        <v>177</v>
      </c>
      <c r="J28" s="73"/>
      <c r="K28" s="73"/>
      <c r="L28" s="51">
        <f t="shared" si="0"/>
      </c>
      <c r="M28" s="51">
        <f t="shared" si="1"/>
      </c>
      <c r="N28" s="51">
        <f t="shared" si="2"/>
      </c>
      <c r="O28" s="51">
        <f t="shared" si="3"/>
      </c>
      <c r="P28" s="52">
        <f t="shared" si="4"/>
      </c>
    </row>
    <row r="29" spans="2:16" ht="13.5" customHeight="1">
      <c r="B29" s="114"/>
      <c r="C29" s="115"/>
      <c r="D29" s="115"/>
      <c r="E29" s="116"/>
      <c r="F29" s="70" t="s">
        <v>177</v>
      </c>
      <c r="G29" s="87">
        <f t="shared" si="5"/>
      </c>
      <c r="H29" s="71" t="s">
        <v>177</v>
      </c>
      <c r="I29" s="72"/>
      <c r="J29" s="73"/>
      <c r="K29" s="73"/>
      <c r="L29" s="51">
        <f t="shared" si="0"/>
      </c>
      <c r="M29" s="51">
        <f t="shared" si="1"/>
      </c>
      <c r="N29" s="51">
        <f t="shared" si="2"/>
      </c>
      <c r="O29" s="51">
        <f t="shared" si="3"/>
      </c>
      <c r="P29" s="52">
        <f t="shared" si="4"/>
      </c>
    </row>
    <row r="30" spans="2:16" ht="13.5" customHeight="1">
      <c r="B30" s="114"/>
      <c r="C30" s="115"/>
      <c r="D30" s="115"/>
      <c r="E30" s="116"/>
      <c r="F30" s="74" t="s">
        <v>177</v>
      </c>
      <c r="G30" s="88">
        <f t="shared" si="5"/>
      </c>
      <c r="H30" s="75" t="s">
        <v>177</v>
      </c>
      <c r="I30" s="76"/>
      <c r="J30" s="77"/>
      <c r="K30" s="77"/>
      <c r="L30" s="53">
        <f t="shared" si="0"/>
      </c>
      <c r="M30" s="53">
        <f t="shared" si="1"/>
      </c>
      <c r="N30" s="53">
        <f t="shared" si="2"/>
      </c>
      <c r="O30" s="53">
        <f t="shared" si="3"/>
      </c>
      <c r="P30" s="54">
        <f t="shared" si="4"/>
      </c>
    </row>
    <row r="31" spans="2:16" ht="13.5" customHeight="1">
      <c r="B31" s="114"/>
      <c r="C31" s="115" t="s">
        <v>178</v>
      </c>
      <c r="D31" s="115"/>
      <c r="E31" s="116"/>
      <c r="F31" s="78" t="s">
        <v>177</v>
      </c>
      <c r="G31" s="89">
        <f>IF(AND(F31&lt;&gt;"　",H31&lt;&gt;"　"),"-","")</f>
      </c>
      <c r="H31" s="79" t="s">
        <v>177</v>
      </c>
      <c r="I31" s="80"/>
      <c r="J31" s="81"/>
      <c r="K31" s="81"/>
      <c r="L31" s="55">
        <f t="shared" si="0"/>
      </c>
      <c r="M31" s="55">
        <f t="shared" si="1"/>
      </c>
      <c r="N31" s="55">
        <f t="shared" si="2"/>
      </c>
      <c r="O31" s="55">
        <f t="shared" si="3"/>
      </c>
      <c r="P31" s="56">
        <f t="shared" si="4"/>
      </c>
    </row>
    <row r="32" spans="2:16" ht="13.5" customHeight="1">
      <c r="B32" s="114"/>
      <c r="C32" s="115"/>
      <c r="D32" s="115"/>
      <c r="E32" s="116"/>
      <c r="F32" s="70" t="s">
        <v>177</v>
      </c>
      <c r="G32" s="87">
        <f t="shared" si="5"/>
      </c>
      <c r="H32" s="71" t="s">
        <v>177</v>
      </c>
      <c r="I32" s="72" t="s">
        <v>177</v>
      </c>
      <c r="J32" s="73"/>
      <c r="K32" s="73"/>
      <c r="L32" s="51">
        <f t="shared" si="0"/>
      </c>
      <c r="M32" s="51">
        <f t="shared" si="1"/>
      </c>
      <c r="N32" s="51">
        <f t="shared" si="2"/>
      </c>
      <c r="O32" s="51">
        <f t="shared" si="3"/>
      </c>
      <c r="P32" s="52">
        <f t="shared" si="4"/>
      </c>
    </row>
    <row r="33" spans="2:16" ht="13.5" customHeight="1">
      <c r="B33" s="114"/>
      <c r="C33" s="115"/>
      <c r="D33" s="115"/>
      <c r="E33" s="116"/>
      <c r="F33" s="70" t="s">
        <v>177</v>
      </c>
      <c r="G33" s="87">
        <f t="shared" si="5"/>
      </c>
      <c r="H33" s="71" t="s">
        <v>177</v>
      </c>
      <c r="I33" s="72"/>
      <c r="J33" s="73"/>
      <c r="K33" s="73"/>
      <c r="L33" s="51">
        <f t="shared" si="0"/>
      </c>
      <c r="M33" s="51">
        <f t="shared" si="1"/>
      </c>
      <c r="N33" s="51">
        <f t="shared" si="2"/>
      </c>
      <c r="O33" s="51">
        <f t="shared" si="3"/>
      </c>
      <c r="P33" s="52">
        <f t="shared" si="4"/>
      </c>
    </row>
    <row r="34" spans="2:16" ht="13.5" customHeight="1">
      <c r="B34" s="114"/>
      <c r="C34" s="115"/>
      <c r="D34" s="115"/>
      <c r="E34" s="116"/>
      <c r="F34" s="74" t="s">
        <v>177</v>
      </c>
      <c r="G34" s="88">
        <f t="shared" si="5"/>
      </c>
      <c r="H34" s="75" t="s">
        <v>177</v>
      </c>
      <c r="I34" s="76"/>
      <c r="J34" s="77"/>
      <c r="K34" s="77"/>
      <c r="L34" s="53">
        <f t="shared" si="0"/>
      </c>
      <c r="M34" s="53">
        <f t="shared" si="1"/>
      </c>
      <c r="N34" s="53">
        <f t="shared" si="2"/>
      </c>
      <c r="O34" s="53">
        <f t="shared" si="3"/>
      </c>
      <c r="P34" s="54">
        <f t="shared" si="4"/>
      </c>
    </row>
    <row r="35" spans="2:16" ht="13.5" customHeight="1">
      <c r="B35" s="114"/>
      <c r="C35" s="115" t="s">
        <v>177</v>
      </c>
      <c r="D35" s="115"/>
      <c r="E35" s="116"/>
      <c r="F35" s="78" t="s">
        <v>177</v>
      </c>
      <c r="G35" s="89">
        <f>IF(AND(F35&lt;&gt;"　",H35&lt;&gt;"　"),"-","")</f>
      </c>
      <c r="H35" s="79" t="s">
        <v>177</v>
      </c>
      <c r="I35" s="80" t="s">
        <v>177</v>
      </c>
      <c r="J35" s="81"/>
      <c r="K35" s="81"/>
      <c r="L35" s="55">
        <f t="shared" si="0"/>
      </c>
      <c r="M35" s="55">
        <f t="shared" si="1"/>
      </c>
      <c r="N35" s="55">
        <f t="shared" si="2"/>
      </c>
      <c r="O35" s="55">
        <f t="shared" si="3"/>
      </c>
      <c r="P35" s="56">
        <f t="shared" si="4"/>
      </c>
    </row>
    <row r="36" spans="2:16" ht="13.5" customHeight="1">
      <c r="B36" s="114"/>
      <c r="C36" s="115"/>
      <c r="D36" s="115"/>
      <c r="E36" s="116"/>
      <c r="F36" s="70" t="s">
        <v>177</v>
      </c>
      <c r="G36" s="87">
        <f t="shared" si="5"/>
      </c>
      <c r="H36" s="71" t="s">
        <v>177</v>
      </c>
      <c r="I36" s="72"/>
      <c r="J36" s="73"/>
      <c r="K36" s="73"/>
      <c r="L36" s="51">
        <f t="shared" si="0"/>
      </c>
      <c r="M36" s="51">
        <f t="shared" si="1"/>
      </c>
      <c r="N36" s="51">
        <f t="shared" si="2"/>
      </c>
      <c r="O36" s="51">
        <f t="shared" si="3"/>
      </c>
      <c r="P36" s="52">
        <f t="shared" si="4"/>
      </c>
    </row>
    <row r="37" spans="2:16" ht="13.5" customHeight="1">
      <c r="B37" s="114"/>
      <c r="C37" s="115"/>
      <c r="D37" s="115"/>
      <c r="E37" s="116"/>
      <c r="F37" s="70" t="s">
        <v>177</v>
      </c>
      <c r="G37" s="87">
        <f t="shared" si="5"/>
      </c>
      <c r="H37" s="71" t="s">
        <v>177</v>
      </c>
      <c r="I37" s="72"/>
      <c r="J37" s="73"/>
      <c r="K37" s="73"/>
      <c r="L37" s="51">
        <f t="shared" si="0"/>
      </c>
      <c r="M37" s="51">
        <f t="shared" si="1"/>
      </c>
      <c r="N37" s="51">
        <f t="shared" si="2"/>
      </c>
      <c r="O37" s="51">
        <f t="shared" si="3"/>
      </c>
      <c r="P37" s="52">
        <f t="shared" si="4"/>
      </c>
    </row>
    <row r="38" spans="2:16" ht="13.5" customHeight="1">
      <c r="B38" s="114"/>
      <c r="C38" s="115"/>
      <c r="D38" s="115"/>
      <c r="E38" s="116"/>
      <c r="F38" s="74" t="s">
        <v>177</v>
      </c>
      <c r="G38" s="88">
        <f t="shared" si="5"/>
      </c>
      <c r="H38" s="75" t="s">
        <v>177</v>
      </c>
      <c r="I38" s="76"/>
      <c r="J38" s="77"/>
      <c r="K38" s="77"/>
      <c r="L38" s="53">
        <f t="shared" si="0"/>
      </c>
      <c r="M38" s="53">
        <f t="shared" si="1"/>
      </c>
      <c r="N38" s="53">
        <f t="shared" si="2"/>
      </c>
      <c r="O38" s="53">
        <f t="shared" si="3"/>
      </c>
      <c r="P38" s="54">
        <f t="shared" si="4"/>
      </c>
    </row>
    <row r="39" spans="2:16" ht="13.5" customHeight="1">
      <c r="B39" s="114"/>
      <c r="C39" s="115" t="s">
        <v>177</v>
      </c>
      <c r="D39" s="115"/>
      <c r="E39" s="116"/>
      <c r="F39" s="78" t="s">
        <v>177</v>
      </c>
      <c r="G39" s="89">
        <f>IF(AND(F39&lt;&gt;"　",H39&lt;&gt;"　"),"-","")</f>
      </c>
      <c r="H39" s="79" t="s">
        <v>177</v>
      </c>
      <c r="I39" s="80" t="s">
        <v>177</v>
      </c>
      <c r="J39" s="81"/>
      <c r="K39" s="81"/>
      <c r="L39" s="55">
        <f t="shared" si="0"/>
      </c>
      <c r="M39" s="55">
        <f t="shared" si="1"/>
      </c>
      <c r="N39" s="55">
        <f t="shared" si="2"/>
      </c>
      <c r="O39" s="55">
        <f t="shared" si="3"/>
      </c>
      <c r="P39" s="56">
        <f t="shared" si="4"/>
      </c>
    </row>
    <row r="40" spans="2:16" ht="13.5" customHeight="1">
      <c r="B40" s="114"/>
      <c r="C40" s="115"/>
      <c r="D40" s="115"/>
      <c r="E40" s="116"/>
      <c r="F40" s="70" t="s">
        <v>177</v>
      </c>
      <c r="G40" s="87">
        <f t="shared" si="5"/>
      </c>
      <c r="H40" s="71" t="s">
        <v>177</v>
      </c>
      <c r="I40" s="72"/>
      <c r="J40" s="73"/>
      <c r="K40" s="73"/>
      <c r="L40" s="51">
        <f t="shared" si="0"/>
      </c>
      <c r="M40" s="51">
        <f t="shared" si="1"/>
      </c>
      <c r="N40" s="51">
        <f t="shared" si="2"/>
      </c>
      <c r="O40" s="51">
        <f t="shared" si="3"/>
      </c>
      <c r="P40" s="52">
        <f t="shared" si="4"/>
      </c>
    </row>
    <row r="41" spans="2:16" ht="13.5" customHeight="1">
      <c r="B41" s="114"/>
      <c r="C41" s="115"/>
      <c r="D41" s="115"/>
      <c r="E41" s="116"/>
      <c r="F41" s="70" t="s">
        <v>177</v>
      </c>
      <c r="G41" s="87">
        <f t="shared" si="5"/>
      </c>
      <c r="H41" s="71" t="s">
        <v>177</v>
      </c>
      <c r="I41" s="72"/>
      <c r="J41" s="73"/>
      <c r="K41" s="73"/>
      <c r="L41" s="51">
        <f t="shared" si="0"/>
      </c>
      <c r="M41" s="51">
        <f t="shared" si="1"/>
      </c>
      <c r="N41" s="51">
        <f t="shared" si="2"/>
      </c>
      <c r="O41" s="51">
        <f t="shared" si="3"/>
      </c>
      <c r="P41" s="52">
        <f t="shared" si="4"/>
      </c>
    </row>
    <row r="42" spans="2:16" ht="13.5" customHeight="1">
      <c r="B42" s="114"/>
      <c r="C42" s="115"/>
      <c r="D42" s="115"/>
      <c r="E42" s="116"/>
      <c r="F42" s="74" t="s">
        <v>177</v>
      </c>
      <c r="G42" s="88">
        <f t="shared" si="5"/>
      </c>
      <c r="H42" s="75" t="s">
        <v>177</v>
      </c>
      <c r="I42" s="76"/>
      <c r="J42" s="77"/>
      <c r="K42" s="77"/>
      <c r="L42" s="53">
        <f t="shared" si="0"/>
      </c>
      <c r="M42" s="53">
        <f t="shared" si="1"/>
      </c>
      <c r="N42" s="53">
        <f t="shared" si="2"/>
      </c>
      <c r="O42" s="53">
        <f t="shared" si="3"/>
      </c>
      <c r="P42" s="54">
        <f t="shared" si="4"/>
      </c>
    </row>
    <row r="43" spans="2:16" ht="13.5" customHeight="1">
      <c r="B43" s="114"/>
      <c r="C43" s="115" t="s">
        <v>177</v>
      </c>
      <c r="D43" s="115"/>
      <c r="E43" s="116"/>
      <c r="F43" s="78" t="s">
        <v>177</v>
      </c>
      <c r="G43" s="89">
        <f>IF(AND(F43&lt;&gt;"　",H43&lt;&gt;"　"),"-","")</f>
      </c>
      <c r="H43" s="79" t="s">
        <v>177</v>
      </c>
      <c r="I43" s="80"/>
      <c r="J43" s="81"/>
      <c r="K43" s="81"/>
      <c r="L43" s="55">
        <f t="shared" si="0"/>
      </c>
      <c r="M43" s="55">
        <f t="shared" si="1"/>
      </c>
      <c r="N43" s="55">
        <f t="shared" si="2"/>
      </c>
      <c r="O43" s="55">
        <f t="shared" si="3"/>
      </c>
      <c r="P43" s="56">
        <f t="shared" si="4"/>
      </c>
    </row>
    <row r="44" spans="2:16" ht="13.5" customHeight="1">
      <c r="B44" s="114"/>
      <c r="C44" s="115"/>
      <c r="D44" s="115"/>
      <c r="E44" s="116"/>
      <c r="F44" s="70" t="s">
        <v>177</v>
      </c>
      <c r="G44" s="87">
        <f t="shared" si="5"/>
      </c>
      <c r="H44" s="71" t="s">
        <v>177</v>
      </c>
      <c r="I44" s="72"/>
      <c r="J44" s="73"/>
      <c r="K44" s="73"/>
      <c r="L44" s="51">
        <f t="shared" si="0"/>
      </c>
      <c r="M44" s="51">
        <f t="shared" si="1"/>
      </c>
      <c r="N44" s="51">
        <f t="shared" si="2"/>
      </c>
      <c r="O44" s="51">
        <f t="shared" si="3"/>
      </c>
      <c r="P44" s="52">
        <f t="shared" si="4"/>
      </c>
    </row>
    <row r="45" spans="2:16" ht="13.5" customHeight="1">
      <c r="B45" s="114"/>
      <c r="C45" s="115"/>
      <c r="D45" s="115"/>
      <c r="E45" s="116"/>
      <c r="F45" s="70" t="s">
        <v>177</v>
      </c>
      <c r="G45" s="87">
        <f t="shared" si="5"/>
      </c>
      <c r="H45" s="71" t="s">
        <v>177</v>
      </c>
      <c r="I45" s="72"/>
      <c r="J45" s="73"/>
      <c r="K45" s="73"/>
      <c r="L45" s="51">
        <f t="shared" si="0"/>
      </c>
      <c r="M45" s="51">
        <f t="shared" si="1"/>
      </c>
      <c r="N45" s="51">
        <f t="shared" si="2"/>
      </c>
      <c r="O45" s="51">
        <f t="shared" si="3"/>
      </c>
      <c r="P45" s="52">
        <f t="shared" si="4"/>
      </c>
    </row>
    <row r="46" spans="2:16" ht="13.5" customHeight="1">
      <c r="B46" s="114"/>
      <c r="C46" s="115"/>
      <c r="D46" s="115"/>
      <c r="E46" s="116"/>
      <c r="F46" s="74" t="s">
        <v>177</v>
      </c>
      <c r="G46" s="88">
        <f t="shared" si="5"/>
      </c>
      <c r="H46" s="75" t="s">
        <v>177</v>
      </c>
      <c r="I46" s="76"/>
      <c r="J46" s="77"/>
      <c r="K46" s="77"/>
      <c r="L46" s="53">
        <f t="shared" si="0"/>
      </c>
      <c r="M46" s="53">
        <f t="shared" si="1"/>
      </c>
      <c r="N46" s="53">
        <f t="shared" si="2"/>
      </c>
      <c r="O46" s="53">
        <f t="shared" si="3"/>
      </c>
      <c r="P46" s="54">
        <f t="shared" si="4"/>
      </c>
    </row>
    <row r="47" spans="2:16" ht="13.5" customHeight="1">
      <c r="B47" s="114"/>
      <c r="C47" s="115" t="s">
        <v>177</v>
      </c>
      <c r="D47" s="115"/>
      <c r="E47" s="116"/>
      <c r="F47" s="78" t="s">
        <v>177</v>
      </c>
      <c r="G47" s="89">
        <f>IF(AND(F47&lt;&gt;"　",H47&lt;&gt;"　"),"-","")</f>
      </c>
      <c r="H47" s="79" t="s">
        <v>177</v>
      </c>
      <c r="I47" s="80"/>
      <c r="J47" s="81"/>
      <c r="K47" s="81"/>
      <c r="L47" s="55">
        <f t="shared" si="0"/>
      </c>
      <c r="M47" s="55">
        <f t="shared" si="1"/>
      </c>
      <c r="N47" s="55">
        <f t="shared" si="2"/>
      </c>
      <c r="O47" s="55">
        <f t="shared" si="3"/>
      </c>
      <c r="P47" s="56">
        <f t="shared" si="4"/>
      </c>
    </row>
    <row r="48" spans="2:16" ht="13.5" customHeight="1">
      <c r="B48" s="114"/>
      <c r="C48" s="115"/>
      <c r="D48" s="115"/>
      <c r="E48" s="116"/>
      <c r="F48" s="70" t="s">
        <v>177</v>
      </c>
      <c r="G48" s="87">
        <f t="shared" si="5"/>
      </c>
      <c r="H48" s="71" t="s">
        <v>177</v>
      </c>
      <c r="I48" s="72"/>
      <c r="J48" s="73"/>
      <c r="K48" s="73"/>
      <c r="L48" s="51">
        <f t="shared" si="0"/>
      </c>
      <c r="M48" s="51">
        <f t="shared" si="1"/>
      </c>
      <c r="N48" s="51">
        <f t="shared" si="2"/>
      </c>
      <c r="O48" s="51">
        <f t="shared" si="3"/>
      </c>
      <c r="P48" s="52">
        <f t="shared" si="4"/>
      </c>
    </row>
    <row r="49" spans="2:16" ht="13.5" customHeight="1">
      <c r="B49" s="114"/>
      <c r="C49" s="115"/>
      <c r="D49" s="115"/>
      <c r="E49" s="116"/>
      <c r="F49" s="70" t="s">
        <v>177</v>
      </c>
      <c r="G49" s="87">
        <f t="shared" si="5"/>
      </c>
      <c r="H49" s="71" t="s">
        <v>177</v>
      </c>
      <c r="I49" s="72"/>
      <c r="J49" s="73"/>
      <c r="K49" s="73"/>
      <c r="L49" s="51">
        <f t="shared" si="0"/>
      </c>
      <c r="M49" s="51">
        <f t="shared" si="1"/>
      </c>
      <c r="N49" s="51">
        <f t="shared" si="2"/>
      </c>
      <c r="O49" s="51">
        <f t="shared" si="3"/>
      </c>
      <c r="P49" s="52">
        <f t="shared" si="4"/>
      </c>
    </row>
    <row r="50" spans="2:16" ht="13.5" customHeight="1" thickBot="1">
      <c r="B50" s="132"/>
      <c r="C50" s="133"/>
      <c r="D50" s="133"/>
      <c r="E50" s="134"/>
      <c r="F50" s="82" t="s">
        <v>177</v>
      </c>
      <c r="G50" s="90">
        <f t="shared" si="5"/>
      </c>
      <c r="H50" s="83" t="s">
        <v>177</v>
      </c>
      <c r="I50" s="84" t="s">
        <v>177</v>
      </c>
      <c r="J50" s="85"/>
      <c r="K50" s="85"/>
      <c r="L50" s="57">
        <f t="shared" si="0"/>
      </c>
      <c r="M50" s="57">
        <f t="shared" si="1"/>
      </c>
      <c r="N50" s="57">
        <f t="shared" si="2"/>
      </c>
      <c r="O50" s="57">
        <f t="shared" si="3"/>
      </c>
      <c r="P50" s="58">
        <f t="shared" si="4"/>
      </c>
    </row>
    <row r="51" spans="2:16" ht="13.5" customHeight="1">
      <c r="B51" s="96" t="s">
        <v>16</v>
      </c>
      <c r="C51" s="97"/>
      <c r="D51" s="97"/>
      <c r="E51" s="100">
        <f>IF(SUM(E7:E50)&gt;0,SUM(E7:E50),"")</f>
      </c>
      <c r="F51" s="96" t="s">
        <v>17</v>
      </c>
      <c r="G51" s="97"/>
      <c r="H51" s="97"/>
      <c r="I51" s="97"/>
      <c r="J51" s="97"/>
      <c r="K51" s="97"/>
      <c r="L51" s="95" t="str">
        <f>IF(SUM(L7:L50)&gt;0,SUM(L7:L50),"0")</f>
        <v>0</v>
      </c>
      <c r="M51" s="95" t="str">
        <f>IF(SUM(M7:M50)&gt;0,SUM(M7:M50),"0")</f>
        <v>0</v>
      </c>
      <c r="N51" s="95" t="str">
        <f>IF(SUM(N7:N50)&gt;0,SUM(N7:N50),"0")</f>
        <v>0</v>
      </c>
      <c r="O51" s="95" t="str">
        <f>IF(SUM(O7:O50)&gt;0,SUM(O7:O50),"0")</f>
        <v>0</v>
      </c>
      <c r="P51" s="117" t="str">
        <f>IF(SUM(P7:P50)&gt;0,SUM(P7:P50),"0")</f>
        <v>0</v>
      </c>
    </row>
    <row r="52" spans="2:16" ht="13.5" customHeight="1" thickBot="1">
      <c r="B52" s="98"/>
      <c r="C52" s="99"/>
      <c r="D52" s="99"/>
      <c r="E52" s="101"/>
      <c r="F52" s="98"/>
      <c r="G52" s="99"/>
      <c r="H52" s="99"/>
      <c r="I52" s="99"/>
      <c r="J52" s="99"/>
      <c r="K52" s="99"/>
      <c r="L52" s="93"/>
      <c r="M52" s="93"/>
      <c r="N52" s="93"/>
      <c r="O52" s="93"/>
      <c r="P52" s="94"/>
    </row>
    <row r="53" spans="2:16" ht="13.5" customHeight="1">
      <c r="B53" s="59"/>
      <c r="C53" s="59"/>
      <c r="D53" s="59"/>
      <c r="E53" s="64"/>
      <c r="F53" s="102" t="s">
        <v>21</v>
      </c>
      <c r="G53" s="103"/>
      <c r="H53" s="103"/>
      <c r="I53" s="103"/>
      <c r="J53" s="103"/>
      <c r="K53" s="103"/>
      <c r="L53" s="126">
        <f>SUM(L51:P52)</f>
        <v>0</v>
      </c>
      <c r="M53" s="127"/>
      <c r="N53" s="127"/>
      <c r="O53" s="127"/>
      <c r="P53" s="128"/>
    </row>
    <row r="54" spans="2:16" ht="13.5" customHeight="1" thickBot="1">
      <c r="B54" s="59"/>
      <c r="C54" s="59"/>
      <c r="D54" s="59"/>
      <c r="E54" s="65"/>
      <c r="F54" s="104"/>
      <c r="G54" s="105"/>
      <c r="H54" s="105"/>
      <c r="I54" s="105"/>
      <c r="J54" s="105"/>
      <c r="K54" s="105"/>
      <c r="L54" s="129"/>
      <c r="M54" s="130"/>
      <c r="N54" s="130"/>
      <c r="O54" s="130"/>
      <c r="P54" s="131"/>
    </row>
    <row r="55" spans="2:16" ht="12" customHeight="1" thickBot="1">
      <c r="B55" s="59"/>
      <c r="C55" s="59"/>
      <c r="D55" s="59"/>
      <c r="E55" s="60"/>
      <c r="F55" s="63"/>
      <c r="G55" s="63"/>
      <c r="H55" s="63"/>
      <c r="I55" s="63"/>
      <c r="J55" s="63"/>
      <c r="K55" s="59"/>
      <c r="L55" s="60"/>
      <c r="M55" s="60"/>
      <c r="N55" s="60"/>
      <c r="O55" s="60"/>
      <c r="P55" s="60"/>
    </row>
    <row r="56" spans="2:16" ht="18" customHeight="1">
      <c r="B56" s="96" t="s">
        <v>18</v>
      </c>
      <c r="C56" s="97"/>
      <c r="D56" s="97"/>
      <c r="E56" s="106">
        <f>IF(E51="",0,ROUNDDOWN(SUM(L51:P51)/E51-0.02,2)*100)</f>
        <v>0</v>
      </c>
      <c r="F56" s="108" t="s">
        <v>19</v>
      </c>
      <c r="G56" s="109"/>
      <c r="H56" s="109"/>
      <c r="I56" s="109"/>
      <c r="J56" s="109"/>
      <c r="K56" s="110"/>
      <c r="L56" s="43" t="s">
        <v>12</v>
      </c>
      <c r="M56" s="43" t="s">
        <v>13</v>
      </c>
      <c r="N56" s="43" t="s">
        <v>14</v>
      </c>
      <c r="O56" s="43" t="s">
        <v>15</v>
      </c>
      <c r="P56" s="44" t="s">
        <v>166</v>
      </c>
    </row>
    <row r="57" spans="2:16" ht="18" customHeight="1" thickBot="1">
      <c r="B57" s="98"/>
      <c r="C57" s="99"/>
      <c r="D57" s="99"/>
      <c r="E57" s="107"/>
      <c r="F57" s="111"/>
      <c r="G57" s="112"/>
      <c r="H57" s="112"/>
      <c r="I57" s="112"/>
      <c r="J57" s="112"/>
      <c r="K57" s="113"/>
      <c r="L57" s="61">
        <f>IF(L51="0",0,ROUNDDOWN(L51/SUM(L51:P51)-0.02,2)*100)</f>
        <v>0</v>
      </c>
      <c r="M57" s="61">
        <f>IF(M51="0",0,ROUNDDOWN(M51/SUM(L51:P51)-0.02,2)*100)</f>
        <v>0</v>
      </c>
      <c r="N57" s="61">
        <f>IF(N51="0",0,ROUNDDOWN(N51/SUM(L51:P51)-0.02,2)*100)</f>
        <v>0</v>
      </c>
      <c r="O57" s="61">
        <f>IF(O51="0",0,ROUNDDOWN(O51/SUM(L51:P51)-0.02,2)*100)</f>
        <v>0</v>
      </c>
      <c r="P57" s="62">
        <f>IF(P51="0",0,ROUNDDOWN(P51/SUM(L51:P51)-0.02,2)*100)</f>
        <v>0</v>
      </c>
    </row>
    <row r="58" spans="2:16" ht="12.75" customHeight="1">
      <c r="B58" s="59"/>
      <c r="C58" s="59"/>
      <c r="D58" s="59"/>
      <c r="F58" s="91"/>
      <c r="G58" s="91"/>
      <c r="H58" s="91"/>
      <c r="I58" s="91"/>
      <c r="J58" s="91"/>
      <c r="K58" s="91"/>
      <c r="L58" s="92"/>
      <c r="M58" s="92"/>
      <c r="N58" s="92"/>
      <c r="O58" s="92"/>
      <c r="P58" s="92"/>
    </row>
    <row r="59" spans="1:16" ht="12.75">
      <c r="A59" s="1"/>
      <c r="P59" s="30"/>
    </row>
  </sheetData>
  <sheetProtection password="CA41" sheet="1" objects="1" scenarios="1"/>
  <mergeCells count="55">
    <mergeCell ref="A1:P1"/>
    <mergeCell ref="B7:B10"/>
    <mergeCell ref="C7:D10"/>
    <mergeCell ref="E7:E10"/>
    <mergeCell ref="F6:H6"/>
    <mergeCell ref="B11:B14"/>
    <mergeCell ref="C11:D14"/>
    <mergeCell ref="E11:E14"/>
    <mergeCell ref="B15:B18"/>
    <mergeCell ref="C15:D18"/>
    <mergeCell ref="E15:E18"/>
    <mergeCell ref="B19:B22"/>
    <mergeCell ref="C19:D22"/>
    <mergeCell ref="E19:E22"/>
    <mergeCell ref="B23:B26"/>
    <mergeCell ref="C23:D26"/>
    <mergeCell ref="E23:E26"/>
    <mergeCell ref="B27:B30"/>
    <mergeCell ref="C27:D30"/>
    <mergeCell ref="E27:E30"/>
    <mergeCell ref="L53:P54"/>
    <mergeCell ref="B47:B50"/>
    <mergeCell ref="C47:D50"/>
    <mergeCell ref="E47:E50"/>
    <mergeCell ref="M51:M52"/>
    <mergeCell ref="N51:N52"/>
    <mergeCell ref="O51:O52"/>
    <mergeCell ref="P51:P52"/>
    <mergeCell ref="F51:K52"/>
    <mergeCell ref="L51:L52"/>
    <mergeCell ref="B2:P3"/>
    <mergeCell ref="B5:B6"/>
    <mergeCell ref="C5:D6"/>
    <mergeCell ref="F5:H5"/>
    <mergeCell ref="I5:I6"/>
    <mergeCell ref="J5:K5"/>
    <mergeCell ref="L5:P5"/>
    <mergeCell ref="B31:B34"/>
    <mergeCell ref="C31:D34"/>
    <mergeCell ref="E31:E34"/>
    <mergeCell ref="B35:B38"/>
    <mergeCell ref="C35:D38"/>
    <mergeCell ref="E35:E38"/>
    <mergeCell ref="B39:B42"/>
    <mergeCell ref="C39:D42"/>
    <mergeCell ref="E39:E42"/>
    <mergeCell ref="B43:B46"/>
    <mergeCell ref="C43:D46"/>
    <mergeCell ref="E43:E46"/>
    <mergeCell ref="B51:D52"/>
    <mergeCell ref="E51:E52"/>
    <mergeCell ref="F53:K54"/>
    <mergeCell ref="B56:D57"/>
    <mergeCell ref="E56:E57"/>
    <mergeCell ref="F56:K57"/>
  </mergeCells>
  <dataValidations count="5">
    <dataValidation type="list" showInputMessage="1" sqref="C7:D50">
      <formula1>"　,LDK,LD,DK,居間,食事室,台所,主寝室,寝室,寝室1,寝室2,寝室3,子供室,子供室1,子供室2,子供室3,洋室,洋室1,洋室2,洋室3,和室,和室1,和室2,和室3,和室(6畳),和室(8畳)"</formula1>
    </dataValidation>
    <dataValidation type="list" showInputMessage="1" sqref="H7:H50">
      <formula1>"　,1,2,3,4,5,6,7,8,9,10,11,12,13,14,15,16,17,18,19,20"</formula1>
    </dataValidation>
    <dataValidation type="list" showInputMessage="1" sqref="F7:F50">
      <formula1>"　,AW,AD,SW,SD,WW,WD"</formula1>
    </dataValidation>
    <dataValidation type="list" allowBlank="1" showInputMessage="1" sqref="B7:B11 B15:B50">
      <formula1>"　,地下1階,1階,2階,3階"</formula1>
    </dataValidation>
    <dataValidation type="list" allowBlank="1" showInputMessage="1" showErrorMessage="1" sqref="I7:I50">
      <formula1>"　,北,東,南,西,真上"</formula1>
    </dataValidation>
  </dataValidations>
  <printOptions horizontalCentered="1"/>
  <pageMargins left="0.5905511811023623" right="0.3937007874015748" top="0.590551181102362" bottom="0.590551181102362" header="0.5905511811023623" footer="0.5905511811023623"/>
  <pageSetup fitToHeight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34"/>
    <pageSetUpPr fitToPage="1"/>
  </sheetPr>
  <dimension ref="A1:R61"/>
  <sheetViews>
    <sheetView showGridLines="0" view="pageBreakPreview" zoomScaleNormal="85" zoomScaleSheetLayoutView="100" workbookViewId="0" topLeftCell="A1">
      <pane xSplit="4" ySplit="4" topLeftCell="F33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61" sqref="A61"/>
    </sheetView>
  </sheetViews>
  <sheetFormatPr defaultColWidth="9.00390625" defaultRowHeight="13.5"/>
  <cols>
    <col min="1" max="1" width="10.125" style="5" customWidth="1"/>
    <col min="2" max="2" width="4.125" style="5" customWidth="1"/>
    <col min="3" max="3" width="11.625" style="5" customWidth="1"/>
    <col min="4" max="4" width="10.625" style="5" customWidth="1"/>
    <col min="5" max="5" width="28.125" style="5" customWidth="1"/>
    <col min="6" max="6" width="7.125" style="5" customWidth="1"/>
    <col min="7" max="7" width="5.25390625" style="5" customWidth="1"/>
    <col min="8" max="8" width="6.00390625" style="5" customWidth="1"/>
    <col min="9" max="14" width="9.00390625" style="5" customWidth="1"/>
    <col min="15" max="18" width="0" style="5" hidden="1" customWidth="1"/>
    <col min="19" max="16384" width="9.00390625" style="5" customWidth="1"/>
  </cols>
  <sheetData>
    <row r="1" spans="1:13" ht="30" customHeight="1">
      <c r="A1" s="39" t="s">
        <v>175</v>
      </c>
      <c r="E1" s="167" t="s">
        <v>131</v>
      </c>
      <c r="F1" s="167"/>
      <c r="G1" s="167"/>
      <c r="H1" s="167"/>
      <c r="I1" s="167"/>
      <c r="L1" s="5" t="s">
        <v>23</v>
      </c>
      <c r="M1" s="4">
        <f>IF(AND(H20="内",OR(H5="",H7="",H22="",H40="",H46="",H49="",H51="",H55="",H57="",H59="")),"",IF(AND(H20="外",OR(H5="",H7="",H30="",H40="",H46="",H49="",H51="",H55="",H57="",H59="")),"",IF(AND(OR(H20="－",H20=""),OR(H5="",H7="",H40="",H46="",H49="",H51="",H55="",H57="",H59="")),"",MIN(H5:H59))))</f>
        <v>1</v>
      </c>
    </row>
    <row r="2" spans="6:13" ht="18" customHeight="1">
      <c r="F2" s="8" t="s">
        <v>141</v>
      </c>
      <c r="M2" s="6"/>
    </row>
    <row r="3" spans="1:14" ht="18" customHeight="1">
      <c r="A3" s="147" t="s">
        <v>24</v>
      </c>
      <c r="B3" s="147"/>
      <c r="C3" s="147"/>
      <c r="D3" s="147" t="s">
        <v>25</v>
      </c>
      <c r="E3" s="147"/>
      <c r="F3" s="147"/>
      <c r="G3" s="147" t="s">
        <v>26</v>
      </c>
      <c r="H3" s="147"/>
      <c r="I3" s="147" t="s">
        <v>165</v>
      </c>
      <c r="J3" s="147"/>
      <c r="K3" s="147"/>
      <c r="L3" s="147"/>
      <c r="M3" s="147"/>
      <c r="N3" s="147"/>
    </row>
    <row r="4" spans="1:14" ht="18" customHeight="1">
      <c r="A4" s="147"/>
      <c r="B4" s="147"/>
      <c r="C4" s="147"/>
      <c r="D4" s="18" t="s">
        <v>27</v>
      </c>
      <c r="E4" s="18" t="s">
        <v>179</v>
      </c>
      <c r="F4" s="18" t="s">
        <v>28</v>
      </c>
      <c r="G4" s="18" t="s">
        <v>180</v>
      </c>
      <c r="H4" s="18" t="s">
        <v>181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 t="s">
        <v>29</v>
      </c>
    </row>
    <row r="5" spans="1:14" ht="60" customHeight="1">
      <c r="A5" s="148" t="s">
        <v>30</v>
      </c>
      <c r="B5" s="149" t="s">
        <v>31</v>
      </c>
      <c r="C5" s="149"/>
      <c r="D5" s="150" t="s">
        <v>142</v>
      </c>
      <c r="E5" s="35" t="s">
        <v>32</v>
      </c>
      <c r="F5" s="162">
        <v>1</v>
      </c>
      <c r="G5" s="150">
        <v>5</v>
      </c>
      <c r="H5" s="161">
        <f>IF(MIN(G5:G5)=0,"",MIN(G5:G5))</f>
        <v>5</v>
      </c>
      <c r="I5" s="4" t="s">
        <v>33</v>
      </c>
      <c r="J5" s="154"/>
      <c r="K5" s="4" t="s">
        <v>160</v>
      </c>
      <c r="L5" s="4" t="s">
        <v>34</v>
      </c>
      <c r="M5" s="34" t="s">
        <v>35</v>
      </c>
      <c r="N5" s="157"/>
    </row>
    <row r="6" spans="1:14" ht="22.5">
      <c r="A6" s="148"/>
      <c r="B6" s="149"/>
      <c r="C6" s="149"/>
      <c r="D6" s="150"/>
      <c r="E6" s="16" t="s">
        <v>36</v>
      </c>
      <c r="F6" s="166"/>
      <c r="G6" s="150"/>
      <c r="H6" s="161"/>
      <c r="I6" s="4" t="s">
        <v>33</v>
      </c>
      <c r="J6" s="150"/>
      <c r="K6" s="20"/>
      <c r="L6" s="20"/>
      <c r="M6" s="4" t="s">
        <v>160</v>
      </c>
      <c r="N6" s="153"/>
    </row>
    <row r="7" spans="1:14" ht="22.5">
      <c r="A7" s="148" t="s">
        <v>37</v>
      </c>
      <c r="B7" s="151" t="s">
        <v>0</v>
      </c>
      <c r="C7" s="3" t="s">
        <v>38</v>
      </c>
      <c r="D7" s="20"/>
      <c r="E7" s="16" t="s">
        <v>143</v>
      </c>
      <c r="F7" s="17"/>
      <c r="G7" s="11">
        <v>5</v>
      </c>
      <c r="H7" s="161">
        <f>IF(OR(G7="",G8="",G9="",G11="",G13="",G17="",G18=""),"",IF(AND(G7="－",G8="－",G9="－",G11="－",G13="－",G18="－"),"－",MIN(G7:G19)))</f>
        <v>5</v>
      </c>
      <c r="I7" s="4" t="s">
        <v>33</v>
      </c>
      <c r="J7" s="13"/>
      <c r="K7" s="13"/>
      <c r="L7" s="13"/>
      <c r="M7" s="35" t="s">
        <v>39</v>
      </c>
      <c r="N7" s="4" t="s">
        <v>29</v>
      </c>
    </row>
    <row r="8" spans="1:14" ht="22.5">
      <c r="A8" s="148"/>
      <c r="B8" s="151"/>
      <c r="C8" s="3" t="s">
        <v>40</v>
      </c>
      <c r="D8" s="23"/>
      <c r="E8" s="20"/>
      <c r="F8" s="17"/>
      <c r="G8" s="14">
        <v>5</v>
      </c>
      <c r="H8" s="161"/>
      <c r="I8" s="13"/>
      <c r="J8" s="13"/>
      <c r="K8" s="4" t="s">
        <v>169</v>
      </c>
      <c r="L8" s="13"/>
      <c r="M8" s="36" t="s">
        <v>41</v>
      </c>
      <c r="N8" s="4" t="s">
        <v>29</v>
      </c>
    </row>
    <row r="9" spans="1:14" ht="17.25" customHeight="1">
      <c r="A9" s="148"/>
      <c r="B9" s="151"/>
      <c r="C9" s="149" t="s">
        <v>42</v>
      </c>
      <c r="D9" s="150" t="s">
        <v>144</v>
      </c>
      <c r="E9" s="35" t="s">
        <v>43</v>
      </c>
      <c r="F9" s="162">
        <v>1</v>
      </c>
      <c r="G9" s="144">
        <v>5</v>
      </c>
      <c r="H9" s="161"/>
      <c r="I9" s="159" t="s">
        <v>33</v>
      </c>
      <c r="J9" s="157"/>
      <c r="K9" s="13"/>
      <c r="L9" s="40" t="s">
        <v>44</v>
      </c>
      <c r="M9" s="33" t="s">
        <v>61</v>
      </c>
      <c r="N9" s="159" t="s">
        <v>29</v>
      </c>
    </row>
    <row r="10" spans="1:14" ht="33.75">
      <c r="A10" s="148"/>
      <c r="B10" s="151"/>
      <c r="C10" s="149"/>
      <c r="D10" s="150"/>
      <c r="E10" s="16" t="s">
        <v>45</v>
      </c>
      <c r="F10" s="162"/>
      <c r="G10" s="150"/>
      <c r="H10" s="161"/>
      <c r="I10" s="150"/>
      <c r="J10" s="157"/>
      <c r="K10" s="2" t="s">
        <v>173</v>
      </c>
      <c r="L10" s="13"/>
      <c r="M10" s="13"/>
      <c r="N10" s="150"/>
    </row>
    <row r="11" spans="1:14" ht="22.5">
      <c r="A11" s="148"/>
      <c r="B11" s="151"/>
      <c r="C11" s="149" t="s">
        <v>46</v>
      </c>
      <c r="D11" s="150" t="s">
        <v>145</v>
      </c>
      <c r="E11" s="35" t="s">
        <v>47</v>
      </c>
      <c r="F11" s="162">
        <v>1</v>
      </c>
      <c r="G11" s="144" t="s">
        <v>174</v>
      </c>
      <c r="H11" s="161"/>
      <c r="I11" s="154"/>
      <c r="J11" s="157"/>
      <c r="K11" s="159" t="s">
        <v>33</v>
      </c>
      <c r="L11" s="16" t="s">
        <v>48</v>
      </c>
      <c r="M11" s="16" t="s">
        <v>41</v>
      </c>
      <c r="N11" s="160" t="s">
        <v>29</v>
      </c>
    </row>
    <row r="12" spans="1:14" ht="22.5">
      <c r="A12" s="148"/>
      <c r="B12" s="151"/>
      <c r="C12" s="149"/>
      <c r="D12" s="150"/>
      <c r="E12" s="16" t="s">
        <v>49</v>
      </c>
      <c r="F12" s="162"/>
      <c r="G12" s="150"/>
      <c r="H12" s="161"/>
      <c r="I12" s="154"/>
      <c r="J12" s="157"/>
      <c r="K12" s="150"/>
      <c r="L12" s="16" t="s">
        <v>50</v>
      </c>
      <c r="M12" s="13"/>
      <c r="N12" s="150"/>
    </row>
    <row r="13" spans="1:14" ht="22.5">
      <c r="A13" s="148"/>
      <c r="B13" s="151"/>
      <c r="C13" s="149" t="s">
        <v>146</v>
      </c>
      <c r="D13" s="140"/>
      <c r="E13" s="16" t="s">
        <v>51</v>
      </c>
      <c r="F13" s="7"/>
      <c r="G13" s="144" t="s">
        <v>174</v>
      </c>
      <c r="H13" s="161"/>
      <c r="I13" s="159" t="s">
        <v>33</v>
      </c>
      <c r="J13" s="157"/>
      <c r="K13" s="157"/>
      <c r="L13" s="157"/>
      <c r="M13" s="16" t="s">
        <v>52</v>
      </c>
      <c r="N13" s="160" t="s">
        <v>29</v>
      </c>
    </row>
    <row r="14" spans="1:14" ht="22.5">
      <c r="A14" s="148"/>
      <c r="B14" s="151"/>
      <c r="C14" s="149"/>
      <c r="D14" s="140"/>
      <c r="E14" s="16" t="s">
        <v>53</v>
      </c>
      <c r="F14" s="7"/>
      <c r="G14" s="144"/>
      <c r="H14" s="161"/>
      <c r="I14" s="159"/>
      <c r="J14" s="157"/>
      <c r="K14" s="157"/>
      <c r="L14" s="157"/>
      <c r="M14" s="16" t="s">
        <v>54</v>
      </c>
      <c r="N14" s="159"/>
    </row>
    <row r="15" spans="1:14" ht="22.5">
      <c r="A15" s="148"/>
      <c r="B15" s="151"/>
      <c r="C15" s="149"/>
      <c r="D15" s="140"/>
      <c r="E15" s="16" t="s">
        <v>55</v>
      </c>
      <c r="F15" s="7"/>
      <c r="G15" s="144"/>
      <c r="H15" s="161"/>
      <c r="I15" s="159"/>
      <c r="J15" s="157"/>
      <c r="K15" s="157"/>
      <c r="L15" s="157"/>
      <c r="M15" s="16" t="s">
        <v>56</v>
      </c>
      <c r="N15" s="159"/>
    </row>
    <row r="16" spans="1:14" ht="11.25">
      <c r="A16" s="148"/>
      <c r="B16" s="151"/>
      <c r="C16" s="149"/>
      <c r="D16" s="140"/>
      <c r="E16" s="16" t="s">
        <v>57</v>
      </c>
      <c r="F16" s="7"/>
      <c r="G16" s="144"/>
      <c r="H16" s="161"/>
      <c r="I16" s="159"/>
      <c r="J16" s="157"/>
      <c r="K16" s="157"/>
      <c r="L16" s="157"/>
      <c r="M16" s="16" t="s">
        <v>58</v>
      </c>
      <c r="N16" s="159"/>
    </row>
    <row r="17" spans="1:14" ht="17.25" customHeight="1">
      <c r="A17" s="148"/>
      <c r="B17" s="151"/>
      <c r="C17" s="16" t="s">
        <v>1</v>
      </c>
      <c r="D17" s="140"/>
      <c r="E17" s="141"/>
      <c r="F17" s="17"/>
      <c r="G17" s="14">
        <v>5</v>
      </c>
      <c r="H17" s="161"/>
      <c r="I17" s="4" t="s">
        <v>170</v>
      </c>
      <c r="J17" s="13"/>
      <c r="K17" s="13"/>
      <c r="L17" s="13"/>
      <c r="M17" s="35" t="s">
        <v>171</v>
      </c>
      <c r="N17" s="20"/>
    </row>
    <row r="18" spans="1:14" ht="17.25" customHeight="1">
      <c r="A18" s="148"/>
      <c r="B18" s="149" t="s">
        <v>59</v>
      </c>
      <c r="C18" s="149"/>
      <c r="D18" s="150" t="s">
        <v>147</v>
      </c>
      <c r="E18" s="35" t="s">
        <v>60</v>
      </c>
      <c r="F18" s="17">
        <v>1</v>
      </c>
      <c r="G18" s="144">
        <v>5</v>
      </c>
      <c r="H18" s="161"/>
      <c r="I18" s="13"/>
      <c r="J18" s="157"/>
      <c r="K18" s="157"/>
      <c r="L18" s="157"/>
      <c r="M18" s="35" t="s">
        <v>61</v>
      </c>
      <c r="N18" s="159" t="s">
        <v>148</v>
      </c>
    </row>
    <row r="19" spans="1:14" ht="17.25" customHeight="1">
      <c r="A19" s="148"/>
      <c r="B19" s="149"/>
      <c r="C19" s="149"/>
      <c r="D19" s="150"/>
      <c r="E19" s="16" t="s">
        <v>62</v>
      </c>
      <c r="F19" s="7"/>
      <c r="G19" s="150"/>
      <c r="H19" s="161"/>
      <c r="I19" s="4" t="s">
        <v>33</v>
      </c>
      <c r="J19" s="153"/>
      <c r="K19" s="153"/>
      <c r="L19" s="153"/>
      <c r="M19" s="16" t="s">
        <v>63</v>
      </c>
      <c r="N19" s="159"/>
    </row>
    <row r="20" spans="1:14" ht="17.25" customHeight="1">
      <c r="A20" s="155" t="s">
        <v>149</v>
      </c>
      <c r="B20" s="142" t="s">
        <v>64</v>
      </c>
      <c r="C20" s="142"/>
      <c r="D20" s="154"/>
      <c r="E20" s="154"/>
      <c r="F20" s="7">
        <v>202</v>
      </c>
      <c r="G20" s="144" t="s">
        <v>168</v>
      </c>
      <c r="H20" s="144" t="str">
        <f>IF(G20="","",G20)</f>
        <v>外</v>
      </c>
      <c r="I20" s="159" t="s">
        <v>65</v>
      </c>
      <c r="J20" s="160" t="s">
        <v>66</v>
      </c>
      <c r="K20" s="154"/>
      <c r="L20" s="154"/>
      <c r="M20" s="154"/>
      <c r="N20" s="159" t="s">
        <v>150</v>
      </c>
    </row>
    <row r="21" spans="1:14" ht="17.25" customHeight="1">
      <c r="A21" s="156"/>
      <c r="B21" s="142"/>
      <c r="C21" s="142"/>
      <c r="D21" s="154"/>
      <c r="E21" s="154"/>
      <c r="F21" s="7">
        <v>205</v>
      </c>
      <c r="G21" s="144"/>
      <c r="H21" s="144"/>
      <c r="I21" s="159"/>
      <c r="J21" s="159"/>
      <c r="K21" s="154"/>
      <c r="L21" s="154"/>
      <c r="M21" s="154"/>
      <c r="N21" s="159"/>
    </row>
    <row r="22" spans="1:14" ht="17.25" customHeight="1" hidden="1">
      <c r="A22" s="21"/>
      <c r="B22" s="153" t="s">
        <v>67</v>
      </c>
      <c r="C22" s="153"/>
      <c r="D22" s="149" t="s">
        <v>68</v>
      </c>
      <c r="E22" s="16" t="s">
        <v>69</v>
      </c>
      <c r="F22" s="22"/>
      <c r="G22" s="14"/>
      <c r="H22" s="144">
        <f>IF(OR(G22="",G23="",G24="",G25="",G26="",G27="",G29="",G38=""),"",MIN(G22:G29,G38))</f>
      </c>
      <c r="I22" s="2" t="s">
        <v>70</v>
      </c>
      <c r="J22" s="15"/>
      <c r="K22" s="2" t="s">
        <v>71</v>
      </c>
      <c r="L22" s="15"/>
      <c r="M22" s="2" t="s">
        <v>72</v>
      </c>
      <c r="N22" s="28"/>
    </row>
    <row r="23" spans="1:14" ht="22.5" hidden="1">
      <c r="A23" s="21"/>
      <c r="B23" s="153"/>
      <c r="C23" s="153"/>
      <c r="D23" s="149"/>
      <c r="E23" s="16" t="s">
        <v>73</v>
      </c>
      <c r="F23" s="22"/>
      <c r="G23" s="14"/>
      <c r="H23" s="144"/>
      <c r="I23" s="2" t="s">
        <v>70</v>
      </c>
      <c r="J23" s="15"/>
      <c r="K23" s="15"/>
      <c r="L23" s="15"/>
      <c r="M23" s="2" t="s">
        <v>74</v>
      </c>
      <c r="N23" s="10"/>
    </row>
    <row r="24" spans="1:14" ht="18" customHeight="1" hidden="1">
      <c r="A24" s="21"/>
      <c r="B24" s="153"/>
      <c r="C24" s="153"/>
      <c r="D24" s="149"/>
      <c r="E24" s="16" t="s">
        <v>75</v>
      </c>
      <c r="F24" s="22"/>
      <c r="G24" s="14"/>
      <c r="H24" s="144"/>
      <c r="I24" s="2" t="s">
        <v>70</v>
      </c>
      <c r="J24" s="15"/>
      <c r="K24" s="15"/>
      <c r="L24" s="15"/>
      <c r="M24" s="2" t="s">
        <v>76</v>
      </c>
      <c r="N24" s="10"/>
    </row>
    <row r="25" spans="1:14" ht="18" customHeight="1" hidden="1">
      <c r="A25" s="21"/>
      <c r="B25" s="149" t="s">
        <v>77</v>
      </c>
      <c r="C25" s="149"/>
      <c r="D25" s="153" t="s">
        <v>151</v>
      </c>
      <c r="E25" s="16" t="s">
        <v>78</v>
      </c>
      <c r="F25" s="22"/>
      <c r="G25" s="14"/>
      <c r="H25" s="144"/>
      <c r="I25" s="2" t="s">
        <v>70</v>
      </c>
      <c r="J25" s="15"/>
      <c r="K25" s="15"/>
      <c r="L25" s="15"/>
      <c r="M25" s="2" t="s">
        <v>79</v>
      </c>
      <c r="N25" s="10"/>
    </row>
    <row r="26" spans="1:14" ht="18" customHeight="1" hidden="1">
      <c r="A26" s="21"/>
      <c r="B26" s="149"/>
      <c r="C26" s="149"/>
      <c r="D26" s="153"/>
      <c r="E26" s="16" t="s">
        <v>80</v>
      </c>
      <c r="F26" s="22"/>
      <c r="G26" s="14"/>
      <c r="H26" s="144"/>
      <c r="I26" s="15"/>
      <c r="J26" s="15"/>
      <c r="K26" s="2" t="s">
        <v>70</v>
      </c>
      <c r="L26" s="15"/>
      <c r="M26" s="2" t="s">
        <v>81</v>
      </c>
      <c r="N26" s="10"/>
    </row>
    <row r="27" spans="1:14" ht="18" customHeight="1" hidden="1">
      <c r="A27" s="21"/>
      <c r="B27" s="153" t="s">
        <v>82</v>
      </c>
      <c r="C27" s="153"/>
      <c r="D27" s="149" t="s">
        <v>151</v>
      </c>
      <c r="E27" s="142" t="s">
        <v>83</v>
      </c>
      <c r="F27" s="143"/>
      <c r="G27" s="144"/>
      <c r="H27" s="144"/>
      <c r="I27" s="140"/>
      <c r="J27" s="140"/>
      <c r="K27" s="141" t="s">
        <v>70</v>
      </c>
      <c r="L27" s="140"/>
      <c r="M27" s="141" t="s">
        <v>152</v>
      </c>
      <c r="N27" s="165"/>
    </row>
    <row r="28" spans="1:14" ht="18" customHeight="1" hidden="1">
      <c r="A28" s="21"/>
      <c r="B28" s="153"/>
      <c r="C28" s="153"/>
      <c r="D28" s="149"/>
      <c r="E28" s="142"/>
      <c r="F28" s="143"/>
      <c r="G28" s="144"/>
      <c r="H28" s="144"/>
      <c r="I28" s="140"/>
      <c r="J28" s="140"/>
      <c r="K28" s="141"/>
      <c r="L28" s="140"/>
      <c r="M28" s="141"/>
      <c r="N28" s="165"/>
    </row>
    <row r="29" spans="1:14" ht="18" customHeight="1" hidden="1">
      <c r="A29" s="21"/>
      <c r="B29" s="153"/>
      <c r="C29" s="153"/>
      <c r="D29" s="149"/>
      <c r="E29" s="16" t="s">
        <v>84</v>
      </c>
      <c r="F29" s="7"/>
      <c r="G29" s="14"/>
      <c r="H29" s="144"/>
      <c r="I29" s="2" t="s">
        <v>85</v>
      </c>
      <c r="J29" s="15"/>
      <c r="K29" s="2" t="s">
        <v>81</v>
      </c>
      <c r="L29" s="15"/>
      <c r="M29" s="2" t="s">
        <v>153</v>
      </c>
      <c r="N29" s="10"/>
    </row>
    <row r="30" spans="1:14" ht="18" customHeight="1">
      <c r="A30" s="21"/>
      <c r="B30" s="153" t="s">
        <v>67</v>
      </c>
      <c r="C30" s="153"/>
      <c r="D30" s="149" t="s">
        <v>68</v>
      </c>
      <c r="E30" s="35" t="s">
        <v>86</v>
      </c>
      <c r="F30" s="17"/>
      <c r="G30" s="14">
        <v>4</v>
      </c>
      <c r="H30" s="145">
        <f>IF(OR(G30="",G31="",G32="",G33="",G34="",G35="",G37="",G38=""),"",MIN(G30:G37,G38))</f>
        <v>4</v>
      </c>
      <c r="I30" s="2" t="s">
        <v>70</v>
      </c>
      <c r="J30" s="15"/>
      <c r="K30" s="15"/>
      <c r="L30" s="34" t="s">
        <v>71</v>
      </c>
      <c r="M30" s="2" t="s">
        <v>72</v>
      </c>
      <c r="N30" s="10"/>
    </row>
    <row r="31" spans="1:14" ht="22.5">
      <c r="A31" s="21"/>
      <c r="B31" s="153"/>
      <c r="C31" s="153"/>
      <c r="D31" s="149"/>
      <c r="E31" s="35" t="s">
        <v>87</v>
      </c>
      <c r="F31" s="17"/>
      <c r="G31" s="14">
        <v>5</v>
      </c>
      <c r="H31" s="146"/>
      <c r="I31" s="2" t="s">
        <v>70</v>
      </c>
      <c r="J31" s="15"/>
      <c r="K31" s="15"/>
      <c r="L31" s="15"/>
      <c r="M31" s="34" t="s">
        <v>74</v>
      </c>
      <c r="N31" s="10"/>
    </row>
    <row r="32" spans="1:14" ht="18" customHeight="1">
      <c r="A32" s="21"/>
      <c r="B32" s="153"/>
      <c r="C32" s="153"/>
      <c r="D32" s="149"/>
      <c r="E32" s="35" t="s">
        <v>88</v>
      </c>
      <c r="F32" s="17"/>
      <c r="G32" s="14">
        <v>5</v>
      </c>
      <c r="H32" s="146"/>
      <c r="I32" s="2" t="s">
        <v>70</v>
      </c>
      <c r="J32" s="15"/>
      <c r="K32" s="15"/>
      <c r="L32" s="15"/>
      <c r="M32" s="34" t="s">
        <v>76</v>
      </c>
      <c r="N32" s="10"/>
    </row>
    <row r="33" spans="1:14" ht="18" customHeight="1">
      <c r="A33" s="21"/>
      <c r="B33" s="149" t="s">
        <v>77</v>
      </c>
      <c r="C33" s="149"/>
      <c r="D33" s="153" t="s">
        <v>151</v>
      </c>
      <c r="E33" s="35" t="s">
        <v>89</v>
      </c>
      <c r="F33" s="17"/>
      <c r="G33" s="11">
        <v>5</v>
      </c>
      <c r="H33" s="146"/>
      <c r="I33" s="2" t="s">
        <v>70</v>
      </c>
      <c r="J33" s="15"/>
      <c r="K33" s="15"/>
      <c r="L33" s="15"/>
      <c r="M33" s="34" t="s">
        <v>79</v>
      </c>
      <c r="N33" s="10"/>
    </row>
    <row r="34" spans="1:14" ht="18" customHeight="1">
      <c r="A34" s="21"/>
      <c r="B34" s="149"/>
      <c r="C34" s="149"/>
      <c r="D34" s="153"/>
      <c r="E34" s="35" t="s">
        <v>90</v>
      </c>
      <c r="F34" s="17"/>
      <c r="G34" s="11">
        <v>5</v>
      </c>
      <c r="H34" s="146"/>
      <c r="I34" s="15"/>
      <c r="J34" s="15"/>
      <c r="K34" s="15"/>
      <c r="L34" s="2" t="s">
        <v>70</v>
      </c>
      <c r="M34" s="34" t="s">
        <v>81</v>
      </c>
      <c r="N34" s="10"/>
    </row>
    <row r="35" spans="1:14" ht="18" customHeight="1">
      <c r="A35" s="21"/>
      <c r="B35" s="153" t="s">
        <v>82</v>
      </c>
      <c r="C35" s="153"/>
      <c r="D35" s="149" t="s">
        <v>151</v>
      </c>
      <c r="E35" s="142" t="s">
        <v>154</v>
      </c>
      <c r="F35" s="162"/>
      <c r="G35" s="161">
        <v>5</v>
      </c>
      <c r="H35" s="146"/>
      <c r="I35" s="140"/>
      <c r="J35" s="140"/>
      <c r="K35" s="140"/>
      <c r="L35" s="141" t="s">
        <v>70</v>
      </c>
      <c r="M35" s="158" t="s">
        <v>152</v>
      </c>
      <c r="N35" s="10"/>
    </row>
    <row r="36" spans="1:14" ht="18" customHeight="1">
      <c r="A36" s="21"/>
      <c r="B36" s="153"/>
      <c r="C36" s="153"/>
      <c r="D36" s="149"/>
      <c r="E36" s="142"/>
      <c r="F36" s="162"/>
      <c r="G36" s="161"/>
      <c r="H36" s="146"/>
      <c r="I36" s="140"/>
      <c r="J36" s="140"/>
      <c r="K36" s="140"/>
      <c r="L36" s="141"/>
      <c r="M36" s="141"/>
      <c r="N36" s="10"/>
    </row>
    <row r="37" spans="1:14" ht="18" customHeight="1">
      <c r="A37" s="21"/>
      <c r="B37" s="153"/>
      <c r="C37" s="153"/>
      <c r="D37" s="149"/>
      <c r="E37" s="16" t="s">
        <v>172</v>
      </c>
      <c r="F37" s="24"/>
      <c r="G37" s="11">
        <v>5</v>
      </c>
      <c r="H37" s="146"/>
      <c r="I37" s="2" t="s">
        <v>85</v>
      </c>
      <c r="J37" s="15"/>
      <c r="K37" s="15"/>
      <c r="L37" s="2" t="s">
        <v>81</v>
      </c>
      <c r="M37" s="34" t="s">
        <v>153</v>
      </c>
      <c r="N37" s="10"/>
    </row>
    <row r="38" spans="1:14" ht="18" customHeight="1">
      <c r="A38" s="21"/>
      <c r="B38" s="149" t="s">
        <v>91</v>
      </c>
      <c r="C38" s="149"/>
      <c r="D38" s="157"/>
      <c r="E38" s="35" t="s">
        <v>92</v>
      </c>
      <c r="F38" s="162"/>
      <c r="G38" s="161">
        <v>5</v>
      </c>
      <c r="H38" s="31"/>
      <c r="I38" s="140"/>
      <c r="J38" s="140"/>
      <c r="K38" s="140"/>
      <c r="L38" s="141" t="s">
        <v>70</v>
      </c>
      <c r="M38" s="158" t="s">
        <v>93</v>
      </c>
      <c r="N38" s="10"/>
    </row>
    <row r="39" spans="1:14" ht="18" customHeight="1">
      <c r="A39" s="25"/>
      <c r="B39" s="149"/>
      <c r="C39" s="149"/>
      <c r="D39" s="157"/>
      <c r="E39" s="16" t="s">
        <v>94</v>
      </c>
      <c r="F39" s="162"/>
      <c r="G39" s="161"/>
      <c r="H39" s="32"/>
      <c r="I39" s="140"/>
      <c r="J39" s="140"/>
      <c r="K39" s="140"/>
      <c r="L39" s="141"/>
      <c r="M39" s="141"/>
      <c r="N39" s="29"/>
    </row>
    <row r="40" spans="1:14" ht="18" customHeight="1">
      <c r="A40" s="26"/>
      <c r="B40" s="149" t="s">
        <v>162</v>
      </c>
      <c r="C40" s="149"/>
      <c r="D40" s="157"/>
      <c r="E40" s="35" t="s">
        <v>95</v>
      </c>
      <c r="F40" s="162">
        <v>1</v>
      </c>
      <c r="G40" s="161">
        <v>4</v>
      </c>
      <c r="H40" s="161">
        <f>IF(OR(G40="",G42="",G43="",G44="",G45=""),"",IF(AND(G40="－",G42="－",G43="－",G44="－",G45="－"),"－",MIN(G40:G45)))</f>
        <v>1</v>
      </c>
      <c r="I40" s="2" t="s">
        <v>70</v>
      </c>
      <c r="J40" s="15"/>
      <c r="K40" s="15"/>
      <c r="L40" s="34" t="s">
        <v>96</v>
      </c>
      <c r="M40" s="2" t="s">
        <v>97</v>
      </c>
      <c r="N40" s="2" t="s">
        <v>29</v>
      </c>
    </row>
    <row r="41" spans="1:14" ht="18" customHeight="1" hidden="1">
      <c r="A41" s="19"/>
      <c r="B41" s="149"/>
      <c r="C41" s="149"/>
      <c r="D41" s="157"/>
      <c r="E41" s="16" t="s">
        <v>98</v>
      </c>
      <c r="F41" s="162"/>
      <c r="G41" s="161"/>
      <c r="H41" s="161"/>
      <c r="I41" s="2" t="s">
        <v>70</v>
      </c>
      <c r="J41" s="15"/>
      <c r="K41" s="15"/>
      <c r="L41" s="2" t="s">
        <v>97</v>
      </c>
      <c r="M41" s="15"/>
      <c r="N41" s="2" t="s">
        <v>29</v>
      </c>
    </row>
    <row r="42" spans="1:14" ht="18" customHeight="1">
      <c r="A42" s="152" t="s">
        <v>155</v>
      </c>
      <c r="B42" s="149" t="s">
        <v>160</v>
      </c>
      <c r="C42" s="149"/>
      <c r="D42" s="13"/>
      <c r="E42" s="23"/>
      <c r="F42" s="17"/>
      <c r="G42" s="11">
        <v>5</v>
      </c>
      <c r="H42" s="161"/>
      <c r="I42" s="2" t="s">
        <v>70</v>
      </c>
      <c r="J42" s="15"/>
      <c r="K42" s="15"/>
      <c r="L42" s="15"/>
      <c r="M42" s="34" t="s">
        <v>99</v>
      </c>
      <c r="N42" s="2" t="s">
        <v>29</v>
      </c>
    </row>
    <row r="43" spans="1:14" ht="81.75" customHeight="1">
      <c r="A43" s="152"/>
      <c r="B43" s="149" t="s">
        <v>161</v>
      </c>
      <c r="C43" s="149"/>
      <c r="D43" s="13"/>
      <c r="E43" s="23"/>
      <c r="F43" s="17"/>
      <c r="G43" s="11">
        <v>4</v>
      </c>
      <c r="H43" s="161"/>
      <c r="I43" s="2" t="s">
        <v>70</v>
      </c>
      <c r="J43" s="15"/>
      <c r="K43" s="15"/>
      <c r="L43" s="34" t="s">
        <v>100</v>
      </c>
      <c r="M43" s="2" t="s">
        <v>140</v>
      </c>
      <c r="N43" s="2" t="s">
        <v>29</v>
      </c>
    </row>
    <row r="44" spans="1:14" ht="18" customHeight="1">
      <c r="A44" s="19"/>
      <c r="B44" s="149" t="s">
        <v>164</v>
      </c>
      <c r="C44" s="149"/>
      <c r="D44" s="13"/>
      <c r="E44" s="23"/>
      <c r="F44" s="17"/>
      <c r="G44" s="11">
        <v>1</v>
      </c>
      <c r="H44" s="161"/>
      <c r="I44" s="34" t="s">
        <v>70</v>
      </c>
      <c r="J44" s="15"/>
      <c r="K44" s="2" t="s">
        <v>101</v>
      </c>
      <c r="L44" s="15"/>
      <c r="M44" s="2" t="s">
        <v>99</v>
      </c>
      <c r="N44" s="2" t="s">
        <v>29</v>
      </c>
    </row>
    <row r="45" spans="1:14" ht="18" customHeight="1">
      <c r="A45" s="27"/>
      <c r="B45" s="149" t="s">
        <v>102</v>
      </c>
      <c r="C45" s="149"/>
      <c r="D45" s="13"/>
      <c r="E45" s="23"/>
      <c r="F45" s="17"/>
      <c r="G45" s="11">
        <v>1</v>
      </c>
      <c r="H45" s="161"/>
      <c r="I45" s="34" t="s">
        <v>70</v>
      </c>
      <c r="J45" s="15"/>
      <c r="K45" s="2" t="s">
        <v>101</v>
      </c>
      <c r="L45" s="15"/>
      <c r="M45" s="2" t="s">
        <v>99</v>
      </c>
      <c r="N45" s="2" t="s">
        <v>29</v>
      </c>
    </row>
    <row r="46" spans="1:18" ht="18" customHeight="1">
      <c r="A46" s="149" t="s">
        <v>103</v>
      </c>
      <c r="B46" s="153" t="s">
        <v>167</v>
      </c>
      <c r="C46" s="153"/>
      <c r="D46" s="149" t="s">
        <v>68</v>
      </c>
      <c r="E46" s="16" t="s">
        <v>156</v>
      </c>
      <c r="F46" s="24">
        <v>1</v>
      </c>
      <c r="G46" s="14">
        <v>5</v>
      </c>
      <c r="H46" s="161">
        <f>IF(OR(G46="",G47="",G48=""),"",IF(AND(G46="－",G47="－",G48="－"),"－",MIN(G46:G48)))</f>
        <v>1</v>
      </c>
      <c r="I46" s="2" t="s">
        <v>70</v>
      </c>
      <c r="J46" s="13"/>
      <c r="K46" s="13"/>
      <c r="L46" s="13"/>
      <c r="M46" s="34" t="s">
        <v>99</v>
      </c>
      <c r="N46" s="2" t="s">
        <v>29</v>
      </c>
      <c r="O46" s="9">
        <v>1</v>
      </c>
      <c r="P46" s="9"/>
      <c r="Q46" s="9"/>
      <c r="R46" s="9"/>
    </row>
    <row r="47" spans="1:18" ht="18" customHeight="1">
      <c r="A47" s="149"/>
      <c r="B47" s="153"/>
      <c r="C47" s="153"/>
      <c r="D47" s="149"/>
      <c r="E47" s="16" t="s">
        <v>104</v>
      </c>
      <c r="F47" s="24"/>
      <c r="G47" s="11">
        <v>1</v>
      </c>
      <c r="H47" s="161"/>
      <c r="I47" s="34" t="s">
        <v>70</v>
      </c>
      <c r="J47" s="13"/>
      <c r="K47" s="13"/>
      <c r="L47" s="13"/>
      <c r="M47" s="2" t="s">
        <v>99</v>
      </c>
      <c r="N47" s="2" t="s">
        <v>29</v>
      </c>
      <c r="O47" s="9"/>
      <c r="P47" s="9"/>
      <c r="Q47" s="9"/>
      <c r="R47" s="9"/>
    </row>
    <row r="48" spans="1:17" ht="18" customHeight="1">
      <c r="A48" s="149"/>
      <c r="B48" s="153"/>
      <c r="C48" s="153"/>
      <c r="D48" s="149"/>
      <c r="E48" s="16" t="s">
        <v>105</v>
      </c>
      <c r="F48" s="24">
        <v>1</v>
      </c>
      <c r="G48" s="11">
        <v>5</v>
      </c>
      <c r="H48" s="161"/>
      <c r="I48" s="2" t="s">
        <v>70</v>
      </c>
      <c r="J48" s="13"/>
      <c r="K48" s="13"/>
      <c r="L48" s="13"/>
      <c r="M48" s="34" t="s">
        <v>99</v>
      </c>
      <c r="N48" s="2" t="s">
        <v>29</v>
      </c>
      <c r="O48" s="9">
        <v>1</v>
      </c>
      <c r="P48" s="9"/>
      <c r="Q48" s="9"/>
    </row>
    <row r="49" spans="1:14" ht="18" customHeight="1">
      <c r="A49" s="149" t="s">
        <v>106</v>
      </c>
      <c r="B49" s="149" t="s">
        <v>107</v>
      </c>
      <c r="C49" s="149"/>
      <c r="D49" s="157"/>
      <c r="E49" s="163" t="s">
        <v>108</v>
      </c>
      <c r="F49" s="162"/>
      <c r="G49" s="161">
        <v>4</v>
      </c>
      <c r="H49" s="161">
        <f>IF(G49="","",G49)</f>
        <v>4</v>
      </c>
      <c r="I49" s="154"/>
      <c r="J49" s="141" t="s">
        <v>70</v>
      </c>
      <c r="K49" s="154"/>
      <c r="L49" s="158" t="s">
        <v>109</v>
      </c>
      <c r="M49" s="141" t="s">
        <v>110</v>
      </c>
      <c r="N49" s="141" t="s">
        <v>111</v>
      </c>
    </row>
    <row r="50" spans="1:14" ht="18" customHeight="1">
      <c r="A50" s="149"/>
      <c r="B50" s="149"/>
      <c r="C50" s="149"/>
      <c r="D50" s="157"/>
      <c r="E50" s="142"/>
      <c r="F50" s="162"/>
      <c r="G50" s="161"/>
      <c r="H50" s="161"/>
      <c r="I50" s="154"/>
      <c r="J50" s="141"/>
      <c r="K50" s="154"/>
      <c r="L50" s="141"/>
      <c r="M50" s="141"/>
      <c r="N50" s="141"/>
    </row>
    <row r="51" spans="1:14" ht="18" customHeight="1">
      <c r="A51" s="149" t="s">
        <v>112</v>
      </c>
      <c r="B51" s="149" t="s">
        <v>113</v>
      </c>
      <c r="C51" s="149"/>
      <c r="D51" s="13"/>
      <c r="E51" s="23"/>
      <c r="F51" s="17"/>
      <c r="G51" s="11">
        <v>4</v>
      </c>
      <c r="H51" s="161">
        <f>IF(OR(G51="",G52="",G53="",G54=""),"",IF(AND(G51="－",G52="－",G53="－",G54="－"),"－",MIN(G51:G54)))</f>
        <v>3</v>
      </c>
      <c r="I51" s="20"/>
      <c r="J51" s="4" t="s">
        <v>70</v>
      </c>
      <c r="K51" s="20"/>
      <c r="L51" s="33" t="s">
        <v>114</v>
      </c>
      <c r="M51" s="4" t="s">
        <v>115</v>
      </c>
      <c r="N51" s="4" t="s">
        <v>29</v>
      </c>
    </row>
    <row r="52" spans="1:14" ht="18" customHeight="1">
      <c r="A52" s="149"/>
      <c r="B52" s="149" t="s">
        <v>116</v>
      </c>
      <c r="C52" s="149"/>
      <c r="D52" s="13"/>
      <c r="E52" s="23"/>
      <c r="F52" s="17"/>
      <c r="G52" s="11">
        <v>4</v>
      </c>
      <c r="H52" s="161"/>
      <c r="I52" s="20"/>
      <c r="J52" s="4" t="s">
        <v>70</v>
      </c>
      <c r="K52" s="4" t="s">
        <v>117</v>
      </c>
      <c r="L52" s="33" t="s">
        <v>118</v>
      </c>
      <c r="M52" s="4" t="s">
        <v>115</v>
      </c>
      <c r="N52" s="4" t="s">
        <v>29</v>
      </c>
    </row>
    <row r="53" spans="1:14" ht="18" customHeight="1">
      <c r="A53" s="149"/>
      <c r="B53" s="149" t="s">
        <v>119</v>
      </c>
      <c r="C53" s="149"/>
      <c r="D53" s="153" t="s">
        <v>157</v>
      </c>
      <c r="E53" s="35" t="s">
        <v>120</v>
      </c>
      <c r="F53" s="17"/>
      <c r="G53" s="11">
        <v>4</v>
      </c>
      <c r="H53" s="161"/>
      <c r="I53" s="20"/>
      <c r="J53" s="4" t="s">
        <v>70</v>
      </c>
      <c r="K53" s="20"/>
      <c r="L53" s="33" t="s">
        <v>114</v>
      </c>
      <c r="M53" s="4" t="s">
        <v>115</v>
      </c>
      <c r="N53" s="4" t="s">
        <v>29</v>
      </c>
    </row>
    <row r="54" spans="1:14" ht="42" customHeight="1">
      <c r="A54" s="149"/>
      <c r="B54" s="149"/>
      <c r="C54" s="149"/>
      <c r="D54" s="153"/>
      <c r="E54" s="35" t="s">
        <v>121</v>
      </c>
      <c r="F54" s="17"/>
      <c r="G54" s="11">
        <v>3</v>
      </c>
      <c r="H54" s="161"/>
      <c r="I54" s="20"/>
      <c r="J54" s="4" t="s">
        <v>70</v>
      </c>
      <c r="K54" s="34" t="s">
        <v>22</v>
      </c>
      <c r="L54" s="13"/>
      <c r="M54" s="2" t="s">
        <v>122</v>
      </c>
      <c r="N54" s="4" t="s">
        <v>29</v>
      </c>
    </row>
    <row r="55" spans="1:14" ht="18" customHeight="1">
      <c r="A55" s="148" t="s">
        <v>123</v>
      </c>
      <c r="B55" s="149" t="s">
        <v>124</v>
      </c>
      <c r="C55" s="149"/>
      <c r="D55" s="154"/>
      <c r="E55" s="154"/>
      <c r="F55" s="12" t="s">
        <v>176</v>
      </c>
      <c r="G55" s="161">
        <v>3</v>
      </c>
      <c r="H55" s="164">
        <f>IF(G55="","",MIN(G55))</f>
        <v>3</v>
      </c>
      <c r="I55" s="154"/>
      <c r="J55" s="159" t="s">
        <v>70</v>
      </c>
      <c r="K55" s="158" t="s">
        <v>125</v>
      </c>
      <c r="L55" s="154"/>
      <c r="M55" s="159" t="s">
        <v>126</v>
      </c>
      <c r="N55" s="154"/>
    </row>
    <row r="56" spans="1:14" ht="18" customHeight="1">
      <c r="A56" s="148"/>
      <c r="B56" s="149"/>
      <c r="C56" s="149"/>
      <c r="D56" s="154"/>
      <c r="E56" s="154"/>
      <c r="F56" s="24" t="s">
        <v>20</v>
      </c>
      <c r="G56" s="161"/>
      <c r="H56" s="164"/>
      <c r="I56" s="154"/>
      <c r="J56" s="159"/>
      <c r="K56" s="141"/>
      <c r="L56" s="154"/>
      <c r="M56" s="159"/>
      <c r="N56" s="154"/>
    </row>
    <row r="57" spans="1:14" ht="18" customHeight="1">
      <c r="A57" s="149" t="s">
        <v>127</v>
      </c>
      <c r="B57" s="149" t="s">
        <v>160</v>
      </c>
      <c r="C57" s="149"/>
      <c r="D57" s="153" t="s">
        <v>158</v>
      </c>
      <c r="E57" s="35" t="s">
        <v>128</v>
      </c>
      <c r="F57" s="17"/>
      <c r="G57" s="11">
        <v>5</v>
      </c>
      <c r="H57" s="161">
        <f>IF(OR(G57="",G58=""),"",IF(AND(G57="－",G58="－"),"－",MIN(G57:G58)))</f>
        <v>3</v>
      </c>
      <c r="I57" s="13"/>
      <c r="J57" s="2" t="s">
        <v>70</v>
      </c>
      <c r="K57" s="13"/>
      <c r="L57" s="13"/>
      <c r="M57" s="33" t="s">
        <v>129</v>
      </c>
      <c r="N57" s="4" t="s">
        <v>29</v>
      </c>
    </row>
    <row r="58" spans="1:14" ht="72.75" customHeight="1">
      <c r="A58" s="149"/>
      <c r="B58" s="149"/>
      <c r="C58" s="149"/>
      <c r="D58" s="153"/>
      <c r="E58" s="35" t="s">
        <v>130</v>
      </c>
      <c r="F58" s="17"/>
      <c r="G58" s="24">
        <v>3</v>
      </c>
      <c r="H58" s="161"/>
      <c r="I58" s="23"/>
      <c r="J58" s="2" t="s">
        <v>70</v>
      </c>
      <c r="K58" s="34" t="s">
        <v>133</v>
      </c>
      <c r="L58" s="2" t="s">
        <v>134</v>
      </c>
      <c r="M58" s="2" t="s">
        <v>135</v>
      </c>
      <c r="N58" s="4" t="s">
        <v>29</v>
      </c>
    </row>
    <row r="59" spans="1:14" ht="30.75" customHeight="1">
      <c r="A59" s="3" t="s">
        <v>136</v>
      </c>
      <c r="B59" s="149" t="s">
        <v>161</v>
      </c>
      <c r="C59" s="149"/>
      <c r="D59" s="23"/>
      <c r="E59" s="16" t="s">
        <v>137</v>
      </c>
      <c r="F59" s="17"/>
      <c r="G59" s="24">
        <v>5</v>
      </c>
      <c r="H59" s="24">
        <f>IF(G59="","",G59)</f>
        <v>5</v>
      </c>
      <c r="I59" s="23"/>
      <c r="J59" s="2" t="s">
        <v>70</v>
      </c>
      <c r="K59" s="2" t="s">
        <v>138</v>
      </c>
      <c r="L59" s="15"/>
      <c r="M59" s="34" t="s">
        <v>139</v>
      </c>
      <c r="N59" s="4" t="s">
        <v>29</v>
      </c>
    </row>
    <row r="61" spans="1:14" s="38" customFormat="1" ht="18" customHeight="1">
      <c r="A61" s="1" t="e">
        <f>#REF!</f>
        <v>#REF!</v>
      </c>
      <c r="B61" s="37"/>
      <c r="N61" s="30" t="e">
        <f>#REF!</f>
        <v>#REF!</v>
      </c>
    </row>
  </sheetData>
  <sheetProtection password="CA41" sheet="1" objects="1" scenarios="1"/>
  <mergeCells count="147">
    <mergeCell ref="E1:I1"/>
    <mergeCell ref="N18:N19"/>
    <mergeCell ref="N11:N12"/>
    <mergeCell ref="K13:K16"/>
    <mergeCell ref="L13:L16"/>
    <mergeCell ref="L18:L19"/>
    <mergeCell ref="K18:K19"/>
    <mergeCell ref="K11:K12"/>
    <mergeCell ref="N13:N16"/>
    <mergeCell ref="N9:N10"/>
    <mergeCell ref="I13:I16"/>
    <mergeCell ref="G13:G16"/>
    <mergeCell ref="J11:J12"/>
    <mergeCell ref="H7:H19"/>
    <mergeCell ref="I11:I12"/>
    <mergeCell ref="J18:J19"/>
    <mergeCell ref="G18:G19"/>
    <mergeCell ref="J13:J16"/>
    <mergeCell ref="F5:F6"/>
    <mergeCell ref="G5:G6"/>
    <mergeCell ref="J5:J6"/>
    <mergeCell ref="F11:F12"/>
    <mergeCell ref="G11:G12"/>
    <mergeCell ref="F9:F10"/>
    <mergeCell ref="J9:J10"/>
    <mergeCell ref="G9:G10"/>
    <mergeCell ref="I9:I10"/>
    <mergeCell ref="N5:N6"/>
    <mergeCell ref="H5:H6"/>
    <mergeCell ref="H40:H45"/>
    <mergeCell ref="H46:H48"/>
    <mergeCell ref="M38:M39"/>
    <mergeCell ref="I38:I39"/>
    <mergeCell ref="J38:J39"/>
    <mergeCell ref="K38:K39"/>
    <mergeCell ref="L38:L39"/>
    <mergeCell ref="N27:N28"/>
    <mergeCell ref="H51:H54"/>
    <mergeCell ref="G55:G56"/>
    <mergeCell ref="H55:H56"/>
    <mergeCell ref="G40:G41"/>
    <mergeCell ref="L49:L50"/>
    <mergeCell ref="N49:N50"/>
    <mergeCell ref="M49:M50"/>
    <mergeCell ref="H57:H58"/>
    <mergeCell ref="H49:H50"/>
    <mergeCell ref="I49:I50"/>
    <mergeCell ref="J49:J50"/>
    <mergeCell ref="K49:K50"/>
    <mergeCell ref="I55:I56"/>
    <mergeCell ref="J55:J56"/>
    <mergeCell ref="G38:G39"/>
    <mergeCell ref="F38:F39"/>
    <mergeCell ref="E35:E36"/>
    <mergeCell ref="E49:E50"/>
    <mergeCell ref="F49:F50"/>
    <mergeCell ref="G49:G50"/>
    <mergeCell ref="F35:F36"/>
    <mergeCell ref="G35:G36"/>
    <mergeCell ref="F40:F41"/>
    <mergeCell ref="J27:J28"/>
    <mergeCell ref="H22:H29"/>
    <mergeCell ref="H20:H21"/>
    <mergeCell ref="K20:K21"/>
    <mergeCell ref="I20:I21"/>
    <mergeCell ref="J20:J21"/>
    <mergeCell ref="L55:L56"/>
    <mergeCell ref="M55:M56"/>
    <mergeCell ref="N55:N56"/>
    <mergeCell ref="N20:N21"/>
    <mergeCell ref="L27:L28"/>
    <mergeCell ref="M27:M28"/>
    <mergeCell ref="L35:L36"/>
    <mergeCell ref="M35:M36"/>
    <mergeCell ref="L20:L21"/>
    <mergeCell ref="M20:M21"/>
    <mergeCell ref="K55:K56"/>
    <mergeCell ref="G20:G21"/>
    <mergeCell ref="B59:C59"/>
    <mergeCell ref="B55:C56"/>
    <mergeCell ref="D55:E56"/>
    <mergeCell ref="B33:C34"/>
    <mergeCell ref="D33:D34"/>
    <mergeCell ref="B38:C39"/>
    <mergeCell ref="D27:D29"/>
    <mergeCell ref="B27:C29"/>
    <mergeCell ref="D38:D39"/>
    <mergeCell ref="B20:C21"/>
    <mergeCell ref="B22:C24"/>
    <mergeCell ref="D22:D24"/>
    <mergeCell ref="B35:C37"/>
    <mergeCell ref="D35:D37"/>
    <mergeCell ref="B30:C32"/>
    <mergeCell ref="D30:D32"/>
    <mergeCell ref="B42:C42"/>
    <mergeCell ref="B43:C43"/>
    <mergeCell ref="B44:C44"/>
    <mergeCell ref="B45:C45"/>
    <mergeCell ref="D57:D58"/>
    <mergeCell ref="A51:A54"/>
    <mergeCell ref="B51:C51"/>
    <mergeCell ref="B52:C52"/>
    <mergeCell ref="B53:C54"/>
    <mergeCell ref="D53:D54"/>
    <mergeCell ref="A57:A58"/>
    <mergeCell ref="A55:A56"/>
    <mergeCell ref="B57:C58"/>
    <mergeCell ref="D46:D48"/>
    <mergeCell ref="A49:A50"/>
    <mergeCell ref="B49:C50"/>
    <mergeCell ref="D49:D50"/>
    <mergeCell ref="A46:A48"/>
    <mergeCell ref="B46:C48"/>
    <mergeCell ref="A42:A43"/>
    <mergeCell ref="A5:A6"/>
    <mergeCell ref="A3:C4"/>
    <mergeCell ref="D11:D12"/>
    <mergeCell ref="B25:C26"/>
    <mergeCell ref="D25:D26"/>
    <mergeCell ref="D20:E21"/>
    <mergeCell ref="A20:A21"/>
    <mergeCell ref="B40:C41"/>
    <mergeCell ref="D40:D41"/>
    <mergeCell ref="C13:C16"/>
    <mergeCell ref="C11:C12"/>
    <mergeCell ref="C9:C10"/>
    <mergeCell ref="B7:B17"/>
    <mergeCell ref="D3:F3"/>
    <mergeCell ref="I3:N3"/>
    <mergeCell ref="A7:A19"/>
    <mergeCell ref="B18:C19"/>
    <mergeCell ref="D13:D16"/>
    <mergeCell ref="D18:D19"/>
    <mergeCell ref="D9:D10"/>
    <mergeCell ref="G3:H3"/>
    <mergeCell ref="D5:D6"/>
    <mergeCell ref="B5:C6"/>
    <mergeCell ref="D17:E17"/>
    <mergeCell ref="K35:K36"/>
    <mergeCell ref="I35:I36"/>
    <mergeCell ref="J35:J36"/>
    <mergeCell ref="E27:E28"/>
    <mergeCell ref="F27:F28"/>
    <mergeCell ref="G27:G28"/>
    <mergeCell ref="H30:H37"/>
    <mergeCell ref="K27:K28"/>
    <mergeCell ref="I27:I28"/>
  </mergeCells>
  <conditionalFormatting sqref="B18:C19">
    <cfRule type="expression" priority="1" dxfId="0" stopIfTrue="1">
      <formula>IF(OR(G18&lt;&gt;"",G19&lt;&gt;""),TRUE,FALSE)</formula>
    </cfRule>
  </conditionalFormatting>
  <conditionalFormatting sqref="B7:B17">
    <cfRule type="expression" priority="2" dxfId="0" stopIfTrue="1">
      <formula>IF(AND(G7&lt;&gt;"",G8&lt;&gt;"",G9&lt;&gt;"",G11&lt;&gt;"",G13&lt;&gt;"",G17&lt;&gt;""),TRUE,FALSE)</formula>
    </cfRule>
  </conditionalFormatting>
  <conditionalFormatting sqref="H38">
    <cfRule type="expression" priority="3" dxfId="1" stopIfTrue="1">
      <formula>IF(OR(H22&lt;&gt;"",H30&lt;&gt;""),TRUE,FALSE)</formula>
    </cfRule>
  </conditionalFormatting>
  <conditionalFormatting sqref="H39">
    <cfRule type="expression" priority="4" dxfId="1" stopIfTrue="1">
      <formula>IF(OR(H22&lt;&gt;"",H30&lt;&gt;""),TRUE,FALSE)</formula>
    </cfRule>
  </conditionalFormatting>
  <conditionalFormatting sqref="B5:C6">
    <cfRule type="expression" priority="5" dxfId="0" stopIfTrue="1">
      <formula>IF(OR($G$5&lt;&gt;"",$G$6&lt;&gt;""),TRUE,FALSE)</formula>
    </cfRule>
  </conditionalFormatting>
  <conditionalFormatting sqref="C7">
    <cfRule type="expression" priority="6" dxfId="0" stopIfTrue="1">
      <formula>IF(OR($G$7&lt;&gt;"",$G$8&lt;&gt;""),TRUE,FALSE)</formula>
    </cfRule>
  </conditionalFormatting>
  <conditionalFormatting sqref="C8">
    <cfRule type="expression" priority="7" dxfId="0" stopIfTrue="1">
      <formula>IF($G$8&lt;&gt;"",TRUE,FALSE)</formula>
    </cfRule>
  </conditionalFormatting>
  <conditionalFormatting sqref="C9:C10">
    <cfRule type="expression" priority="8" dxfId="0" stopIfTrue="1">
      <formula>IF(OR($G$9&lt;&gt;"",$G$10&lt;&gt;""),TRUE,FALSE)</formula>
    </cfRule>
  </conditionalFormatting>
  <conditionalFormatting sqref="C11:C12">
    <cfRule type="expression" priority="9" dxfId="0" stopIfTrue="1">
      <formula>IF(OR($G$11&lt;&gt;"",$G$12&lt;&gt;""),TRUE,FALSE)</formula>
    </cfRule>
  </conditionalFormatting>
  <conditionalFormatting sqref="B22:C24">
    <cfRule type="expression" priority="10" dxfId="0" stopIfTrue="1">
      <formula>IF(AND($G$22&lt;&gt;"",$G$23&lt;&gt;"",$G$24&lt;&gt;""),TRUE,FALSE)</formula>
    </cfRule>
  </conditionalFormatting>
  <conditionalFormatting sqref="B30:C32">
    <cfRule type="expression" priority="11" dxfId="0" stopIfTrue="1">
      <formula>IF(AND($G$30&lt;&gt;"",$G$31&lt;&gt;"",$G$32&lt;&gt;""),TRUE,FALSE)</formula>
    </cfRule>
  </conditionalFormatting>
  <conditionalFormatting sqref="B25:C26">
    <cfRule type="expression" priority="12" dxfId="0" stopIfTrue="1">
      <formula>IF(AND($G$25&lt;&gt;"",$G$26&lt;&gt;""),TRUE,FALSE)</formula>
    </cfRule>
  </conditionalFormatting>
  <conditionalFormatting sqref="B33:C34">
    <cfRule type="expression" priority="13" dxfId="0" stopIfTrue="1">
      <formula>IF(AND($G$33&lt;&gt;"",$G$34&lt;&gt;""),TRUE,FALSE)</formula>
    </cfRule>
  </conditionalFormatting>
  <conditionalFormatting sqref="B40:C41">
    <cfRule type="expression" priority="14" dxfId="0" stopIfTrue="1">
      <formula>IF(OR($G$40&lt;&gt;"",$G$41&lt;&gt;""),TRUE,FALSE)</formula>
    </cfRule>
  </conditionalFormatting>
  <conditionalFormatting sqref="B42:C42">
    <cfRule type="expression" priority="15" dxfId="0" stopIfTrue="1">
      <formula>IF($G$42&lt;&gt;"",TRUE,FALSE)</formula>
    </cfRule>
  </conditionalFormatting>
  <conditionalFormatting sqref="B45:C45">
    <cfRule type="expression" priority="16" dxfId="0" stopIfTrue="1">
      <formula>IF($G$45&lt;&gt;"",TRUE,FALSE)</formula>
    </cfRule>
  </conditionalFormatting>
  <conditionalFormatting sqref="B44:C44">
    <cfRule type="expression" priority="17" dxfId="0" stopIfTrue="1">
      <formula>IF($G$44&lt;&gt;"",TRUE,FALSE)</formula>
    </cfRule>
  </conditionalFormatting>
  <conditionalFormatting sqref="B43:C43">
    <cfRule type="expression" priority="18" dxfId="0" stopIfTrue="1">
      <formula>IF($G$43&lt;&gt;"",TRUE,FALSE)</formula>
    </cfRule>
  </conditionalFormatting>
  <conditionalFormatting sqref="B46:C48">
    <cfRule type="expression" priority="19" dxfId="0" stopIfTrue="1">
      <formula>IF(AND($G$46&lt;&gt;"",$G$47&lt;&gt;"",$G$48&lt;&gt;""),TRUE,FALSE)</formula>
    </cfRule>
  </conditionalFormatting>
  <conditionalFormatting sqref="B52:C52">
    <cfRule type="expression" priority="20" dxfId="0" stopIfTrue="1">
      <formula>IF($G$52&lt;&gt;"",TRUE,FALSE)</formula>
    </cfRule>
  </conditionalFormatting>
  <conditionalFormatting sqref="B51:C51">
    <cfRule type="expression" priority="21" dxfId="0" stopIfTrue="1">
      <formula>IF($G$51&lt;&gt;"",TRUE,FALSE)</formula>
    </cfRule>
  </conditionalFormatting>
  <conditionalFormatting sqref="B53:C54">
    <cfRule type="expression" priority="22" dxfId="0" stopIfTrue="1">
      <formula>IF(AND($G$53&lt;&gt;"",$G$54&lt;&gt;""),TRUE,FALSE)</formula>
    </cfRule>
  </conditionalFormatting>
  <conditionalFormatting sqref="B55:C55">
    <cfRule type="expression" priority="23" dxfId="0" stopIfTrue="1">
      <formula>IF($G$55&lt;&gt;"",TRUE,FALSE)</formula>
    </cfRule>
  </conditionalFormatting>
  <conditionalFormatting sqref="B57:C58">
    <cfRule type="expression" priority="24" dxfId="0" stopIfTrue="1">
      <formula>IF(AND($G$57&lt;&gt;"",$G$58&lt;&gt;""),TRUE,FALSE)</formula>
    </cfRule>
  </conditionalFormatting>
  <conditionalFormatting sqref="B20:C21">
    <cfRule type="expression" priority="25" dxfId="0" stopIfTrue="1">
      <formula>IF(OR($H$20&lt;&gt;"",$H$22&lt;&gt;"",$H$30&lt;&gt;""),TRUE,FALSE)</formula>
    </cfRule>
  </conditionalFormatting>
  <conditionalFormatting sqref="C13:C16">
    <cfRule type="expression" priority="26" dxfId="0" stopIfTrue="1">
      <formula>IF($G$13&lt;&gt;"",TRUE,FALSE)</formula>
    </cfRule>
  </conditionalFormatting>
  <conditionalFormatting sqref="B27:C29">
    <cfRule type="expression" priority="27" dxfId="0" stopIfTrue="1">
      <formula>IF(AND($G$27&lt;&gt;"",$G$29&lt;&gt;""),TRUE,FALSE)</formula>
    </cfRule>
  </conditionalFormatting>
  <conditionalFormatting sqref="E29">
    <cfRule type="expression" priority="28" dxfId="0" stopIfTrue="1">
      <formula>IF($G$29&lt;&gt;"",TRUE,FALSE)</formula>
    </cfRule>
  </conditionalFormatting>
  <conditionalFormatting sqref="E27:E28">
    <cfRule type="expression" priority="29" dxfId="0" stopIfTrue="1">
      <formula>IF($G$27&lt;&gt;"",TRUE,FALSE)</formula>
    </cfRule>
  </conditionalFormatting>
  <conditionalFormatting sqref="E35">
    <cfRule type="expression" priority="30" dxfId="0" stopIfTrue="1">
      <formula>IF($G$35&lt;&gt;"",TRUE,FALSE)</formula>
    </cfRule>
  </conditionalFormatting>
  <conditionalFormatting sqref="E37">
    <cfRule type="expression" priority="31" dxfId="0" stopIfTrue="1">
      <formula>IF($G$37&lt;&gt;"",TRUE,FALSE)</formula>
    </cfRule>
  </conditionalFormatting>
  <conditionalFormatting sqref="B35:C37">
    <cfRule type="expression" priority="32" dxfId="0" stopIfTrue="1">
      <formula>IF(AND($G$35&lt;&gt;"",$G$37&lt;&gt;""),TRUE,FALSE)</formula>
    </cfRule>
  </conditionalFormatting>
  <conditionalFormatting sqref="B38:C39 E39">
    <cfRule type="expression" priority="33" dxfId="0" stopIfTrue="1">
      <formula>IF($G$38&lt;&gt;"",TRUE,FALSE)</formula>
    </cfRule>
  </conditionalFormatting>
  <conditionalFormatting sqref="E46">
    <cfRule type="expression" priority="34" dxfId="0" stopIfTrue="1">
      <formula>IF($G$46&lt;&gt;"",TRUE,FALSE)</formula>
    </cfRule>
  </conditionalFormatting>
  <conditionalFormatting sqref="E47">
    <cfRule type="expression" priority="35" dxfId="0" stopIfTrue="1">
      <formula>IF($G$47&lt;&gt;"",TRUE,FALSE)</formula>
    </cfRule>
  </conditionalFormatting>
  <conditionalFormatting sqref="E48">
    <cfRule type="expression" priority="36" dxfId="0" stopIfTrue="1">
      <formula>IF($G$48&lt;&gt;"",TRUE,FALSE)</formula>
    </cfRule>
  </conditionalFormatting>
  <conditionalFormatting sqref="B49:C50">
    <cfRule type="expression" priority="37" dxfId="0" stopIfTrue="1">
      <formula>IF($G$49&lt;&gt;"",TRUE,FALSE)</formula>
    </cfRule>
  </conditionalFormatting>
  <conditionalFormatting sqref="E59 B59:C59">
    <cfRule type="expression" priority="38" dxfId="0" stopIfTrue="1">
      <formula>IF($G$59&lt;&gt;"",TRUE,FALSE)</formula>
    </cfRule>
  </conditionalFormatting>
  <conditionalFormatting sqref="E40">
    <cfRule type="expression" priority="39" dxfId="0" stopIfTrue="1">
      <formula>IF($G$40&lt;&gt;"",TRUE,FALSE)</formula>
    </cfRule>
  </conditionalFormatting>
  <conditionalFormatting sqref="H40:H59 M1:M2 H5:H30">
    <cfRule type="expression" priority="40" dxfId="1" stopIfTrue="1">
      <formula>IF(H1&lt;&gt;"",TRUE,FALSE)</formula>
    </cfRule>
  </conditionalFormatting>
  <conditionalFormatting sqref="C17">
    <cfRule type="expression" priority="41" dxfId="0" stopIfTrue="1">
      <formula>IF($G$17&lt;&gt;"",TRUE,FALSE)</formula>
    </cfRule>
  </conditionalFormatting>
  <conditionalFormatting sqref="A5:A6">
    <cfRule type="expression" priority="42" dxfId="0" stopIfTrue="1">
      <formula>IF($H$5&lt;&gt;"",TRUE,FALSE)</formula>
    </cfRule>
  </conditionalFormatting>
  <conditionalFormatting sqref="A7:A19">
    <cfRule type="expression" priority="43" dxfId="0" stopIfTrue="1">
      <formula>IF($H$7&lt;&gt;"",TRUE,FALSE)</formula>
    </cfRule>
  </conditionalFormatting>
  <conditionalFormatting sqref="A46:A48">
    <cfRule type="expression" priority="44" dxfId="0" stopIfTrue="1">
      <formula>IF($H$46&lt;&gt;"",TRUE,FALSE)</formula>
    </cfRule>
  </conditionalFormatting>
  <conditionalFormatting sqref="A49:A50">
    <cfRule type="expression" priority="45" dxfId="0" stopIfTrue="1">
      <formula>IF($H$49&lt;&gt;"",TRUE,FALSE)</formula>
    </cfRule>
  </conditionalFormatting>
  <conditionalFormatting sqref="A51:A54">
    <cfRule type="expression" priority="46" dxfId="0" stopIfTrue="1">
      <formula>IF($H$51&lt;&gt;"",TRUE,FALSE)</formula>
    </cfRule>
  </conditionalFormatting>
  <conditionalFormatting sqref="A55:A56">
    <cfRule type="expression" priority="47" dxfId="0" stopIfTrue="1">
      <formula>IF($H$55&lt;&gt;"",TRUE,FALSE)</formula>
    </cfRule>
  </conditionalFormatting>
  <conditionalFormatting sqref="A57:A58">
    <cfRule type="expression" priority="48" dxfId="0" stopIfTrue="1">
      <formula>IF($H$57&lt;&gt;"",TRUE,FALSE)</formula>
    </cfRule>
  </conditionalFormatting>
  <conditionalFormatting sqref="A59">
    <cfRule type="expression" priority="49" dxfId="0" stopIfTrue="1">
      <formula>IF($H$59&lt;&gt;"",TRUE,FALSE)</formula>
    </cfRule>
  </conditionalFormatting>
  <conditionalFormatting sqref="A40:A45">
    <cfRule type="expression" priority="50" dxfId="0" stopIfTrue="1">
      <formula>IF($H$40&lt;&gt;"",TRUE,FALSE)</formula>
    </cfRule>
  </conditionalFormatting>
  <conditionalFormatting sqref="A20:A39">
    <cfRule type="expression" priority="51" dxfId="0" stopIfTrue="1">
      <formula>IF(OR($H$22&lt;&gt;"",$H$30&lt;&gt;""),TRUE,FALSE)</formula>
    </cfRule>
  </conditionalFormatting>
  <printOptions horizontalCentered="1"/>
  <pageMargins left="0.7874015748031497" right="0.3937007874015748" top="0.5905511811023623" bottom="0.5905511811023623" header="0.5905511811023623" footer="0.5905511811023623"/>
  <pageSetup fitToHeight="1" fitToWidth="1" horizontalDpi="600" verticalDpi="600" orientation="portrait" paperSize="9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九州住宅保証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九州住宅保証㈱</dc:creator>
  <cp:keywords/>
  <dc:description/>
  <cp:lastModifiedBy>木元 和彦</cp:lastModifiedBy>
  <cp:lastPrinted>2007-11-29T06:52:10Z</cp:lastPrinted>
  <dcterms:created xsi:type="dcterms:W3CDTF">2003-09-02T05:35:37Z</dcterms:created>
  <dcterms:modified xsi:type="dcterms:W3CDTF">2008-03-07T01:52:32Z</dcterms:modified>
  <cp:category/>
  <cp:version/>
  <cp:contentType/>
  <cp:contentStatus/>
</cp:coreProperties>
</file>